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Users\hhernandez\Desktop\Web 2024-2\asuntos jurídicos\"/>
    </mc:Choice>
  </mc:AlternateContent>
  <xr:revisionPtr revIDLastSave="0" documentId="8_{2ACEC44F-A607-4078-BFCC-46445F48F2E5}" xr6:coauthVersionLast="47" xr6:coauthVersionMax="47" xr10:uidLastSave="{00000000-0000-0000-0000-000000000000}"/>
  <bookViews>
    <workbookView xWindow="-108" yWindow="-108" windowWidth="16608" windowHeight="8712" activeTab="1" xr2:uid="{F0FAB492-8EF5-4382-885B-A4650C71A535}"/>
  </bookViews>
  <sheets>
    <sheet name="2024" sheetId="2" r:id="rId1"/>
    <sheet name="Histórico" sheetId="1" r:id="rId2"/>
  </sheets>
  <definedNames>
    <definedName name="_xlnm.Print_Titles" localSheetId="1">Histórico!$1:$1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7" i="1" l="1"/>
  <c r="J267" i="1"/>
  <c r="L262" i="1"/>
  <c r="J262" i="1"/>
  <c r="N262" i="1" s="1"/>
  <c r="L260" i="1"/>
  <c r="J260" i="1"/>
  <c r="L256" i="1"/>
  <c r="J256" i="1"/>
  <c r="N256" i="1" s="1"/>
  <c r="J249" i="1"/>
  <c r="N249" i="1" s="1"/>
  <c r="L235" i="1"/>
  <c r="J235" i="1"/>
  <c r="L233" i="1"/>
  <c r="J233" i="1"/>
  <c r="L232" i="1"/>
  <c r="J232" i="1"/>
  <c r="L231" i="1"/>
  <c r="J231" i="1"/>
  <c r="L230" i="1"/>
  <c r="J230" i="1"/>
  <c r="N229" i="1"/>
  <c r="L229" i="1"/>
  <c r="J229" i="1"/>
  <c r="L228" i="1"/>
  <c r="J228" i="1"/>
  <c r="L227" i="1"/>
  <c r="J227" i="1"/>
  <c r="N209" i="1"/>
  <c r="N205" i="1"/>
  <c r="N203" i="1"/>
  <c r="N202" i="1"/>
  <c r="N201" i="1"/>
  <c r="N200" i="1"/>
  <c r="N199" i="1"/>
  <c r="N193" i="1"/>
  <c r="N192" i="1"/>
  <c r="N191" i="1"/>
  <c r="N190" i="1"/>
  <c r="N189" i="1"/>
  <c r="N187" i="1"/>
  <c r="N184" i="1"/>
  <c r="N183" i="1"/>
  <c r="N182" i="1"/>
  <c r="N180" i="1"/>
  <c r="N177" i="1"/>
  <c r="N176" i="1"/>
  <c r="N175" i="1"/>
  <c r="N174" i="1"/>
  <c r="N173" i="1"/>
  <c r="N172" i="1"/>
  <c r="N171" i="1"/>
  <c r="N170" i="1"/>
  <c r="N169" i="1"/>
  <c r="N168" i="1"/>
  <c r="N167" i="1"/>
  <c r="N166" i="1"/>
  <c r="N165" i="1"/>
  <c r="L164" i="1"/>
  <c r="N164" i="1" s="1"/>
  <c r="J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29" i="1"/>
  <c r="N126" i="1"/>
  <c r="N125" i="1"/>
  <c r="N124" i="1"/>
  <c r="N123" i="1"/>
  <c r="N121" i="1"/>
  <c r="N120" i="1"/>
  <c r="N100" i="1"/>
  <c r="N93" i="1"/>
  <c r="N92" i="1"/>
  <c r="N90" i="1"/>
  <c r="N89" i="1"/>
  <c r="N88" i="1"/>
  <c r="N76" i="1"/>
  <c r="N74" i="1"/>
  <c r="N66" i="1"/>
  <c r="N52" i="1"/>
  <c r="N49" i="1"/>
  <c r="N47" i="1"/>
  <c r="N39" i="1"/>
  <c r="N38" i="1"/>
  <c r="N37" i="1"/>
  <c r="N36" i="1"/>
  <c r="N35" i="1"/>
  <c r="N34" i="1"/>
  <c r="N33" i="1"/>
  <c r="N32" i="1"/>
  <c r="N26" i="1"/>
  <c r="N23" i="1"/>
  <c r="N19" i="1"/>
  <c r="N17" i="1"/>
  <c r="N16" i="1"/>
  <c r="N13" i="1"/>
  <c r="N10" i="1"/>
  <c r="N5" i="1"/>
  <c r="L3" i="1"/>
  <c r="N3" i="1" s="1"/>
  <c r="N267" i="1" l="1"/>
  <c r="N228" i="1"/>
  <c r="N232" i="1"/>
  <c r="N233" i="1"/>
  <c r="N260" i="1"/>
  <c r="N231" i="1"/>
  <c r="N227" i="1"/>
  <c r="N230" i="1"/>
  <c r="N2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80" authorId="0" shapeId="0" xr:uid="{22C54001-4BB7-4FFD-AA54-4044D8A819DD}">
      <text>
        <r>
          <rPr>
            <sz val="10"/>
            <color rgb="FF000000"/>
            <rFont val="Calibri"/>
            <scheme val="minor"/>
          </rPr>
          <t>======
ID#AAAAgW-yA2A
Ana Lucia Blanco Valverde    (2022-10-14 00:55:59)
Se hizo un solo acuerdo para dos actividades consecutivas</t>
        </r>
      </text>
    </comment>
  </commentList>
</comments>
</file>

<file path=xl/sharedStrings.xml><?xml version="1.0" encoding="utf-8"?>
<sst xmlns="http://schemas.openxmlformats.org/spreadsheetml/2006/main" count="3375" uniqueCount="1585">
  <si>
    <t>Número de acuerdo</t>
  </si>
  <si>
    <t>Nombre del Funcionario</t>
  </si>
  <si>
    <t xml:space="preserve">Número de cédula </t>
  </si>
  <si>
    <t>Cargo</t>
  </si>
  <si>
    <t>Actividad</t>
  </si>
  <si>
    <t>Lugar y fecha</t>
  </si>
  <si>
    <t>Anfitrión del evento</t>
  </si>
  <si>
    <t>Gastos cubiertos por</t>
  </si>
  <si>
    <t>Tipo de financiamiento</t>
  </si>
  <si>
    <t>Viáticos</t>
  </si>
  <si>
    <t>Inscripción</t>
  </si>
  <si>
    <t>Transportes</t>
  </si>
  <si>
    <t>Otros</t>
  </si>
  <si>
    <t>Total</t>
  </si>
  <si>
    <t>001-2014</t>
  </si>
  <si>
    <t>Olman Segura Bonilla</t>
  </si>
  <si>
    <t>Ministro de Trabajo y Seguridad Social</t>
  </si>
  <si>
    <t>Primera reunión del grupo informal de preparación y seguimento de la 18° Reunión Regional Americana de la OIT</t>
  </si>
  <si>
    <t>Lima, Perú del 13 al 16 de octubre de 2014</t>
  </si>
  <si>
    <t>Organización Internacional del Trabajo (OIT)</t>
  </si>
  <si>
    <t>Organización Internacional del Trabajo (OIT)-MTSS</t>
  </si>
  <si>
    <t>Organismo Internacional - Gobierno CR</t>
  </si>
  <si>
    <t>002-2014</t>
  </si>
  <si>
    <t>Discusión de temas relacionados con el Plan de Acción Regional</t>
  </si>
  <si>
    <t>Managua,
Nicaragua el día 29 de enero de 2014</t>
  </si>
  <si>
    <t>Consejo de Ministros y Ministras de Trabajo de Centroamérica y República Dominicana y representación de la Unión
Europea</t>
  </si>
  <si>
    <t>Ministerio de Trabajo y Seguridad Social CR</t>
  </si>
  <si>
    <t>Total Gobierno CR</t>
  </si>
  <si>
    <t>004-2014</t>
  </si>
  <si>
    <t>Orlando García Piedra</t>
  </si>
  <si>
    <t>Coordinador del Observatorio del Mercado Laboral</t>
  </si>
  <si>
    <t>Taller Armonización de Indicadores del Mercado Laboral en
Centroamérica y República Dominicana y XVII Reunión del Consejo de
Coordinadores y Coordinadoras de la Red de Observatorios del Mercado Laboral de
Centroamérica y República Dominicana</t>
  </si>
  <si>
    <t>Ciudad de
Panamá, Panamá del 17 al 21 de febrero de 2014</t>
  </si>
  <si>
    <t>Proyecto Observatorio Laboral Centroamérica y República Dominicana (OLACD)</t>
  </si>
  <si>
    <t>Total Organismo Internacional</t>
  </si>
  <si>
    <t>005-2014</t>
  </si>
  <si>
    <t>Reunión ordinaria del Consejo de Ministros y Ministras de Trabajo de Centroamérica y República Dominicana</t>
  </si>
  <si>
    <t>Santo Domingo,
República Dominicana del 19 al 21 de febrero de 2014</t>
  </si>
  <si>
    <t>Consejo de Ministros y Ministras de Trabajo de Centroamérica y República Dominicana</t>
  </si>
  <si>
    <t>006-2014</t>
  </si>
  <si>
    <t>Víctor Retana Solórzano</t>
  </si>
  <si>
    <t>Asesor del Ministro de
Trabajo y Seguridad Social</t>
  </si>
  <si>
    <t>008-2014</t>
  </si>
  <si>
    <t>Juan Manuel Cordero González</t>
  </si>
  <si>
    <t>Viceministro de Trabajo del Área Social</t>
  </si>
  <si>
    <t>Reunión con autoridades de dicha Secretaría
así como de la Delegación de la Unión Europea para Centroamérica con el fin de presentar el Plan de Acción Regional del Consejo de Ministros y Ministras de Trabajo de
Centroamérica y República Dominicana</t>
  </si>
  <si>
    <t>Managua, Nicaragua, el 14 de febrero de
2014</t>
  </si>
  <si>
    <t>Secretaría de Integración Social
Centroamericana (SISCA)</t>
  </si>
  <si>
    <t>Secretaría de la Integración
Social Centroamericana (SISCA)</t>
  </si>
  <si>
    <t>009-2014</t>
  </si>
  <si>
    <t>Johnny Ruiz Arce</t>
  </si>
  <si>
    <t>Jefe del Depto. de Migraciones
Laborales</t>
  </si>
  <si>
    <t>Taller denominado “La migración Sur-Sur, asociarse de manera estratégica en pos del desarrollo”</t>
  </si>
  <si>
    <t>Ginebra, Suiza del 24 al 25 de marzo de 2014</t>
  </si>
  <si>
    <t>Organización Internacional para las Migraciones (OIM)</t>
  </si>
  <si>
    <t>Organización Internacional para las Migraciones (OMI)</t>
  </si>
  <si>
    <t>011-2014</t>
  </si>
  <si>
    <t>320.ª reunión del Consejo de Administración de la
OIT y Encuentro: “Apoyando políticas, conectando instituciones. Diálogo euro-latinoamericano de políticas para la cohesión social</t>
  </si>
  <si>
    <t>Ginebra, Suiza del 13 al 27 de marzo de 2014 y Bruselas, Bélgica del 24 al 25
de marzo de 2014</t>
  </si>
  <si>
    <t>Organización Internacional del Trabajo (OIT) y Fundación Internacional y para
Iberoamérica de Administración y Políticas Públicas (FIIAPP) de España</t>
  </si>
  <si>
    <t>Programa EUROSOCIAL-MTSS</t>
  </si>
  <si>
    <t>Mixto Organismo Internacional - Gobierno CR</t>
  </si>
  <si>
    <t>012-2014</t>
  </si>
  <si>
    <t>Dora Orozco Sánchez</t>
  </si>
  <si>
    <t>Directora Financiera</t>
  </si>
  <si>
    <t>XLI Seminario Internacional de Presupuesto Público</t>
  </si>
  <si>
    <t>Antigua, Guatemala del 4 al 10 de mayo de 2014</t>
  </si>
  <si>
    <t>Asociación Internacional de Presupuesto Público</t>
  </si>
  <si>
    <t>013-2014</t>
  </si>
  <si>
    <t>Coordinador del Observatorio del Mercado Laboral del Ministerio de Trabajo y Seguridad Social</t>
  </si>
  <si>
    <t>“Acto de Rendición de cuentas mutua: Bienes Públicos Regionales”</t>
  </si>
  <si>
    <t>San Salvador, El Salvador del 7 al 9 de abril de 2014</t>
  </si>
  <si>
    <t>Agencia Española de
Cooperación para el Desarrollo (AECID)</t>
  </si>
  <si>
    <t>Fondo España SICA</t>
  </si>
  <si>
    <t>014-2014</t>
  </si>
  <si>
    <t>Asesor del Ministro de Trabajo y
Seguridad Social</t>
  </si>
  <si>
    <t>“Acto de Rendición de
cuentas mutua: Bienes Públicos Regionales”</t>
  </si>
  <si>
    <t>015-2014</t>
  </si>
  <si>
    <t>Jorge Enrique Rodríguez Barrantes</t>
  </si>
  <si>
    <t>Jefe Depto. Presupuesto DESAF</t>
  </si>
  <si>
    <t>016-2014</t>
  </si>
  <si>
    <t>María Gabriela Mora Arce</t>
  </si>
  <si>
    <t>Jefa de Despacho del Ministro de Trabajo y Seguridad Social</t>
  </si>
  <si>
    <t>017-2014</t>
  </si>
  <si>
    <t>María de los Ángeles
Campos Arce</t>
  </si>
  <si>
    <t>Gestora de Empleo</t>
  </si>
  <si>
    <t>Curso para la formación de tutores virtuales del Curso Regional sobre Intermediación y
Orientación Laboral</t>
  </si>
  <si>
    <t>Antigua, Guatemala del 19 al 23 de mayo de 2014</t>
  </si>
  <si>
    <t>Proyecto Regional de Formación, Orientación e Inserción Laboral (FOIL)</t>
  </si>
  <si>
    <t>018-2014</t>
  </si>
  <si>
    <t>Walter Quesada Fernández</t>
  </si>
  <si>
    <t>Delegado del Sector Trabajador</t>
  </si>
  <si>
    <t xml:space="preserve">103 Reunión de la Conferencia Internacional del Trabajo </t>
  </si>
  <si>
    <t>Ginebra, Suiza del 26 de mayo al 12 de junio de 2014</t>
  </si>
  <si>
    <t>019-2014</t>
  </si>
  <si>
    <t>Gabriela Díaz Chanto</t>
  </si>
  <si>
    <t>Delegada del Sector Empleador</t>
  </si>
  <si>
    <t>103 Reunión de la Conferencia Internacional del Trabajo</t>
  </si>
  <si>
    <t>Ginebra, Suiza del 26 de mayo al 5 de junio de 2014</t>
  </si>
  <si>
    <t>020-2014 / 023-2014</t>
  </si>
  <si>
    <t>Víctor Morales Mora</t>
  </si>
  <si>
    <t>Ministro de Trabajo</t>
  </si>
  <si>
    <t>Ginebra, Suiza, 30 de mayo al 7 de junio de 2014</t>
  </si>
  <si>
    <t>021-2014</t>
  </si>
  <si>
    <t>Grace Gamboa Acuña</t>
  </si>
  <si>
    <t>Jefa Depto. Asuntos Internacionales</t>
  </si>
  <si>
    <t>Ginebra, Suiza del 26 de mayo al 13 de junio de 2014</t>
  </si>
  <si>
    <t>024-2014</t>
  </si>
  <si>
    <t>Johnny Ruíz Arce</t>
  </si>
  <si>
    <t xml:space="preserve">Jefe del Depto. de Migraciones Laborales </t>
  </si>
  <si>
    <t>Taller-Visita de Estudio “Procedimientos de Gestión de la Movilidad Laboral en el marco del Plan de fortalecimiento de los Servicios Públicos de Empleo de Centroamérica y República Dominicana (Segunda Fase)”</t>
  </si>
  <si>
    <t>Valencia, España del 16 al 19 de junio del 2014</t>
  </si>
  <si>
    <t>Asociación Mundial de Servicios Públicos de Empleo (AMSPE)</t>
  </si>
  <si>
    <t>Proyecto Fortalecimiento de Sistemas
Integrados de Formación, Orientación e Inserción Laboral (FOIL) de la OIT</t>
  </si>
  <si>
    <t>025-2014</t>
  </si>
  <si>
    <t>Rocío Ruíz Piedra</t>
  </si>
  <si>
    <t>Funcionaria del Depto. de Migraciones Laborales</t>
  </si>
  <si>
    <t>Proyecto Fortalecimiento de Sistemas Integrados de Formación, Orientación e Inserción Laboral (FOIL) de la OIT</t>
  </si>
  <si>
    <t>026-2014</t>
  </si>
  <si>
    <t>Yamileth Villalobos Monge</t>
  </si>
  <si>
    <t>Antigua, Guatemala del 7 al 10 de julio del 2014</t>
  </si>
  <si>
    <t>Programa Eurosocial</t>
  </si>
  <si>
    <t>027-2014</t>
  </si>
  <si>
    <t>Harold Villegas Román</t>
  </si>
  <si>
    <t>Viceministro Área Laboral</t>
  </si>
  <si>
    <t>Academia sobre Economía Social y Solidaria: Hacia el Desarrollo Inclusivo y Sostenible</t>
  </si>
  <si>
    <t>Sao Paulo, Brasil del 28 de julio al 1 de agosto del 2014</t>
  </si>
  <si>
    <t>OIT-MTSS</t>
  </si>
  <si>
    <t>028-2014 / 031-2014 / 039-2014</t>
  </si>
  <si>
    <t>Esmirna Sánchez Vargas</t>
  </si>
  <si>
    <t>Jefa de la Oficina de Atención al Trabajador Infantil y Adolescente (OATIA)</t>
  </si>
  <si>
    <t>Segunda Reunión Presencial de la Iniciativa Regional América Latina y el Caribe Libre de Trabajo Infantil</t>
  </si>
  <si>
    <t>Brasilia, Brasil del 16, 17 y 18 de setiembre de 2014</t>
  </si>
  <si>
    <t>Gobierno de Brasil</t>
  </si>
  <si>
    <t>Otro gobierno</t>
  </si>
  <si>
    <t>032-2014</t>
  </si>
  <si>
    <t>Gira a Comarca Ngöbe y Buglé</t>
  </si>
  <si>
    <t>David, Panamá, 18 a 22 de agosto de 2014</t>
  </si>
  <si>
    <t>Programa Conjunto para Mejorar la Seguridad Humana de Migrantes Temporales Ngöbe y Buglé en Costa Rica y Panamá</t>
  </si>
  <si>
    <t>033-2014</t>
  </si>
  <si>
    <t>Enrique Sánchez Carballo</t>
  </si>
  <si>
    <t>Asesor del Ministro de Trabajo y Seguridad
Social</t>
  </si>
  <si>
    <t>Taller RIAL “Diálogo Social para la formalización” y Primera Reunión de los Grupos de Trabajo de la XVIII CIMT</t>
  </si>
  <si>
    <t>Bridgetown, Barbados del 17 al 19 de setiembre de 2014</t>
  </si>
  <si>
    <t>Organización de Estados Americanos (OEA)</t>
  </si>
  <si>
    <t>Red Interamericana de la Administración Laboral de la OEA-MTSS</t>
  </si>
  <si>
    <t>034-2014</t>
  </si>
  <si>
    <t>Seminario “Generación de más y
Mejores Empleos”</t>
  </si>
  <si>
    <t>Ciudad de Panamá, Panama el día 1° de
setiembre de 2014</t>
  </si>
  <si>
    <t>Ministerio de Trabajo y Desarrollo
Laboral de Panamá</t>
  </si>
  <si>
    <t>035-2014</t>
  </si>
  <si>
    <t>María de los Ángeles Campos Arce</t>
  </si>
  <si>
    <t>Taller para la mejora de la gestión de los servicios públicos de empleo de Centroamérica y República Dominicana</t>
  </si>
  <si>
    <t>Antigua, Guatemala del 1 a 4 de Setiembre de 2014</t>
  </si>
  <si>
    <t>Organización Internacional del
Trabajo (OIT)</t>
  </si>
  <si>
    <t>Proyecto Regional de Formación, Orientación e Inserción Laboral (FOIL) de la OIT</t>
  </si>
  <si>
    <t>036-2014</t>
  </si>
  <si>
    <t>Carmen Capuano Fonseca</t>
  </si>
  <si>
    <t>Jefa del Depto. de Intermediación de Empleo</t>
  </si>
  <si>
    <t>037-2014</t>
  </si>
  <si>
    <t>Nancy Muñoz Valverde</t>
  </si>
  <si>
    <t>Jefa del Depto. de Coordinación Técnica de la
Dirección de Asuntos Laborales</t>
  </si>
  <si>
    <t>Taller Internacional por el Diálogo y Desarrollo: El Estado y el Conflicto Social</t>
  </si>
  <si>
    <t>Lima, Perú del 4 al 5 de setiembre de 2014</t>
  </si>
  <si>
    <t>Centro Latinoamericano de Administración para el Desarrollo (CLAD)</t>
  </si>
  <si>
    <t>038-2014</t>
  </si>
  <si>
    <t>Nancy Gabriela Hernández Quesada</t>
  </si>
  <si>
    <t>Encargada de Gestión Institucional en Salud y Seguridad
Ocupacional</t>
  </si>
  <si>
    <t>Maestría en Prevención y Protección de Riesgos Laborales (fase presencial)</t>
  </si>
  <si>
    <t>Madrid, España del 6 al 31 de octubre de 2014</t>
  </si>
  <si>
    <t>Organización Iberoramericana de Seguridad Social (OISS)</t>
  </si>
  <si>
    <t>OISS-Recursos propios del participante del Participante</t>
  </si>
  <si>
    <t>Mixto Organismo Internacional - Participante</t>
  </si>
  <si>
    <t>040-2014</t>
  </si>
  <si>
    <t>José Manuel Salazar Xirinachs</t>
  </si>
  <si>
    <t>Director Ejecutivo del Sector Empleo de la
Organización Internacional del Trabajo</t>
  </si>
  <si>
    <t>Asistencia técnica para desarrollar un proceso dirigido a profundizar y ampliar los diálogos con sectores empresariales</t>
  </si>
  <si>
    <t>San José, Costa Rica del 20 al
27 de setiembre de 2014</t>
  </si>
  <si>
    <t>042-2014</t>
  </si>
  <si>
    <t>Marvin Rodríguez Cordero</t>
  </si>
  <si>
    <t>18ª Reunión Regional Americana de la OIT</t>
  </si>
  <si>
    <t>043-2014</t>
  </si>
  <si>
    <t>Shirley Saborío Marchena</t>
  </si>
  <si>
    <t>044-2014</t>
  </si>
  <si>
    <t>045-2014</t>
  </si>
  <si>
    <t>Javier González Castro</t>
  </si>
  <si>
    <t>Auditor General</t>
  </si>
  <si>
    <t>XIX Congreso Latinoamericano de Auditoría Interna</t>
  </si>
  <si>
    <t>Sonsonate, El Salvador del 12 al 14 de octubre de 2014</t>
  </si>
  <si>
    <t>Federación Latinoamericana de Auditoría Interna, The Institute of Internal Auditors, y el Instituto de Auditoría Interna de El Salvador</t>
  </si>
  <si>
    <t>047-2014</t>
  </si>
  <si>
    <t>III Reunión de Ministros Iberoamericanos de Trabajo y Conversatorio sobre Empleo Juvenil</t>
  </si>
  <si>
    <t>Cancún, Quintana Roo, México del 24 al 26 de noviembre de 2014</t>
  </si>
  <si>
    <t>Gobierno de México</t>
  </si>
  <si>
    <t>Gobierno de México-MTSS</t>
  </si>
  <si>
    <t>048-2014</t>
  </si>
  <si>
    <t>Jefa de Asuntos Internacionales</t>
  </si>
  <si>
    <t>Primera Reunión de la Junta de Comercio y Desarrollo Sostenible del Acuerdo de Asociación entre Centroamérica y la Unión Europea (AACUE)</t>
  </si>
  <si>
    <t>Managua, Nicaragua del 18 al 19 de noviembre de 2014</t>
  </si>
  <si>
    <t>Junta de Comercio y Desarrollo Sostenible del AACUE, Ministerio de Fomento, Industria y Comercio de Nicaragua (MIFIC)</t>
  </si>
  <si>
    <t>049-2014</t>
  </si>
  <si>
    <t>Ana Lucía Blanco Valverde</t>
  </si>
  <si>
    <t>Asesora de Asuntos Internacionales</t>
  </si>
  <si>
    <t>050-2014</t>
  </si>
  <si>
    <t>Alfredo Hasbum Camacho</t>
  </si>
  <si>
    <t>Seminario “La protección social en Iberoameroamérica 1954-5014: Pasado y futuro”, Comisión Directiva de la OISS y reuniones estatutarias</t>
  </si>
  <si>
    <t>Antigua, Guatemala del 12 al 14 de noviembre de 2014</t>
  </si>
  <si>
    <t>Organización Iberoamericana de Seguridad Social (OISS)</t>
  </si>
  <si>
    <t>051-2014</t>
  </si>
  <si>
    <t>Taller de Cierre y Entrega de Resultados del Proyecto de Fortalecimiento de Sistemas Integrados de Formación, Orientación e Inserción Laboral (FOIL-OIT)</t>
  </si>
  <si>
    <t>Antigua, Guatemala, del 10 al 11 de diciembre de 2014</t>
  </si>
  <si>
    <t>Proyecto de Formación, Orientación e Inserción Laboral de la OIT</t>
  </si>
  <si>
    <t>052-2014</t>
  </si>
  <si>
    <t>Viceministro de Trabajo del Área Laboral</t>
  </si>
  <si>
    <t>Antigua, Guatemala del 10 al 11 de diciembre de 2014</t>
  </si>
  <si>
    <t>001-2015</t>
  </si>
  <si>
    <t>Foro de Migración Laboral</t>
  </si>
  <si>
    <t>Ciudad de Panamá, Panamá el día 11 de febrero de 2015</t>
  </si>
  <si>
    <t>Organización Mundial para las Migraciones
(OIM)</t>
  </si>
  <si>
    <t>002-2015</t>
  </si>
  <si>
    <t>Evelyn Contreras Acosta</t>
  </si>
  <si>
    <t>Trabajadora social de la Dirección Nacional de
Seguridad Social</t>
  </si>
  <si>
    <t>Curso “Formación sobre competencias y medios de subsistencia para los niños mayores en situación de trabajo infantil o en riesgo de estarlo”</t>
  </si>
  <si>
    <t>Turín, Italia del 16 al 20 de marzo de 2015</t>
  </si>
  <si>
    <t>Centro Internacional de Formación de la Organización Internacional del Trabajo (OIT)</t>
  </si>
  <si>
    <t>003-2015</t>
  </si>
  <si>
    <t>Andrés Romero Rodríguez</t>
  </si>
  <si>
    <t>Director Nacional de Empleo</t>
  </si>
  <si>
    <t>Taller técnico para definir lineamientos para la estructuración del Programa de empleo y empleabilidad juvenil</t>
  </si>
  <si>
    <t>San Salvador, El Salvador del 16 al 17 de marzo de 2015</t>
  </si>
  <si>
    <t>Programa para la Cohesión Social en
América Latina (EUROSOCIAL)</t>
  </si>
  <si>
    <t>Programa para la Cohesión Social en América Latina (EUROSOCIAL)</t>
  </si>
  <si>
    <t>005-2015</t>
  </si>
  <si>
    <t>Martha Iris Zamora Castillo</t>
  </si>
  <si>
    <t>Directora Nacional de Seguridad Social</t>
  </si>
  <si>
    <t>“Encuentro Regional MERCOSUR entre gobierno, empresas y sindicatos contra el trabajo infantil” y "III Conferencia Regional “El MERCOSUR unido contra el Trabajo Infantil”</t>
  </si>
  <si>
    <t>Buenos Aires, Argentina del 27 al 29 de abril de 2015</t>
  </si>
  <si>
    <t>Ministerio de Trabajo, Empleo y Seguridad
Social de Argentina</t>
  </si>
  <si>
    <t>Proyecto de Apoyo del Plan Regional Mercosur (OIT-ABC)</t>
  </si>
  <si>
    <t>006-2015 / 011-2015</t>
  </si>
  <si>
    <t>104ª Reunión de la Conferencia Internacional del
Trabajo; y Reunión bilateral con autoridades de OISS</t>
  </si>
  <si>
    <t>Ginebra, Suiza, del 31 de mayo al 13 de junio de 2015; y Madrid, España 5 de junio de 2015</t>
  </si>
  <si>
    <t>Organización Internacional del Trabajo (OIT); y Organización Iberoamericana de la Seguridad Social
(OISS)</t>
  </si>
  <si>
    <t>007-2015</t>
  </si>
  <si>
    <t>Jefa del Depto. de Asuntos Internacionales del Trabajo,</t>
  </si>
  <si>
    <t>Segunda reunión de la Junta de Comercio y de Desarrollo
Sostenible del Acuerdo de Asociación entre Centroamérica y la Unión Europea
(AACUE); y 104ª Reunión de la Conferencia Internacional del Trabajo (104ª CIT)</t>
  </si>
  <si>
    <t xml:space="preserve">Bruselas, Bélgica del 27 al 29 de mayo de 2015; y Ginebra, Suiza del 31 de mayo al 13 de junio de 2015
</t>
  </si>
  <si>
    <t>Ministerio de Comercio Exterior (COMEX); y Organización Internacional del Trabajo (OIT)</t>
  </si>
  <si>
    <t>₡3.470.006,90</t>
  </si>
  <si>
    <t>₡0,00</t>
  </si>
  <si>
    <t>₡1.292.880,83</t>
  </si>
  <si>
    <t>₡4.762.887,73</t>
  </si>
  <si>
    <t>008-2015</t>
  </si>
  <si>
    <t>104ª Reunión de la Conferencia Internacional del Trabajo (104ª CIT)</t>
  </si>
  <si>
    <t>Ginebra, Suiza del 31 de mayo al 13 de junio de 2015</t>
  </si>
  <si>
    <t>009-2015</t>
  </si>
  <si>
    <t>Erick Briones Briones</t>
  </si>
  <si>
    <t>Jefe de la Unidad de Asesoría Legal de la Dirección Nacional de Inspección del Trabajo</t>
  </si>
  <si>
    <t>Seminarios “Inspección del Trabajo en América Latina” y “Avances y Experiencias Comparadas de la Inspección de Trabajo”</t>
  </si>
  <si>
    <t>Lima, Perú del 15 al 16 de abril de 2015</t>
  </si>
  <si>
    <t>Oficina de la OIT para los países andinos</t>
  </si>
  <si>
    <t>010-2015</t>
  </si>
  <si>
    <t>Hernán Solano Villegas</t>
  </si>
  <si>
    <t>Director Ejecutivo del Consejo de Salud
Ocupacional</t>
  </si>
  <si>
    <t>Congreso PREVENCIA</t>
  </si>
  <si>
    <t>Buenos Aires, Argentina del 6 al 8 de mayo de 2015</t>
  </si>
  <si>
    <t>Organización Iberoramericana de Seguridad Social (OISS)-MTSS</t>
  </si>
  <si>
    <t>012-2015</t>
  </si>
  <si>
    <t>Martha Elena Rodríguez González</t>
  </si>
  <si>
    <t>Delegada del Sector Trabajador</t>
  </si>
  <si>
    <t>104a Reunión de la Conferencia Internacional del Trabajo
(104a CIT)</t>
  </si>
  <si>
    <t>014-2015</t>
  </si>
  <si>
    <t>Juan Cancio Quesada Picado</t>
  </si>
  <si>
    <t>Subdirector General de la Dirección de Desarrollo Social y Asignaciones Familiares (DESAF)</t>
  </si>
  <si>
    <t>Seminario Internacional: Inversión en la Niñez y Adolescencia.</t>
  </si>
  <si>
    <t>Quito, Ecuador 25 al 26 de mayo de 2015</t>
  </si>
  <si>
    <t>Fondo de Naciones Unidas para la
Niñez (UNICEF)</t>
  </si>
  <si>
    <t>Fondo de Naciones Unidas para la Niñez (UNICEF)</t>
  </si>
  <si>
    <t>015-2015</t>
  </si>
  <si>
    <t>Nancy Artavia Chacón</t>
  </si>
  <si>
    <t>Funcionaria de la Dirección Financiera</t>
  </si>
  <si>
    <t>“Curso de la Administración de las Finanzas Públicas y el Presupuesto del Gobierno para los Funcionarios de los Países Hispanohablantes 2015”</t>
  </si>
  <si>
    <t>Beijing, China del 03 al 23 de junio de 2015</t>
  </si>
  <si>
    <t>Gobierno de la República Popular de China</t>
  </si>
  <si>
    <t>Gobierno extranjero</t>
  </si>
  <si>
    <t>016-2015</t>
  </si>
  <si>
    <t>Ana Lorena Chaves Rodríguez</t>
  </si>
  <si>
    <t>Jefa de la Unidad para la Equiparación de Oportunidades para Personas con Discapacidad</t>
  </si>
  <si>
    <t>III Seminario sobre el Empleo de Personas con Discapacidad en Iberoamérica</t>
  </si>
  <si>
    <t>Montevideo, Uruguay del 22 al 26 de junio de 2015</t>
  </si>
  <si>
    <t>Organización Iberoamericana de la Seguridad Social (OISS) - Agencia Española de Cooperación Internacional para el Desarrollo (AECID)</t>
  </si>
  <si>
    <t>Consejo Nacional de Rehabilitación y Educación Especial - Agencia Española para la Cooperación Internacional al Desarrollo (AECID)</t>
  </si>
  <si>
    <t>017-2015</t>
  </si>
  <si>
    <t>Mesa de Cooperación Sur Sur para la Iniciativa Regional América Latina y el Caribe libre de Trabajo Infantil</t>
  </si>
  <si>
    <t>Brasilia, Brasil del 1 al 3 de julio de 2015</t>
  </si>
  <si>
    <t>Agencia Brasilera de Cooperación (ABC) - Organización Internacional del Trabajo (OIT)</t>
  </si>
  <si>
    <t>Gobierno de Brasil - Organización Internacional del Trabajo (OIT)</t>
  </si>
  <si>
    <t>Mixto Organismo Internacional - Gobierno Extranjero</t>
  </si>
  <si>
    <t>018-2015</t>
  </si>
  <si>
    <t>“I Taller Internacional de Economía Social y Solidaria” que forma parte del Congreso Internacional de Marketing, Desarrollo Local y Turismo MARDELTUR</t>
  </si>
  <si>
    <t>Pinar del Río y Vinales, Cuba del 29 de junio al 2 de julio de 2015</t>
  </si>
  <si>
    <t>The Christopher Reynolds
Foundation - Fundación Avina</t>
  </si>
  <si>
    <t>The Christopher Reynolds Foundation</t>
  </si>
  <si>
    <t>019-2015</t>
  </si>
  <si>
    <t>Primer Congreso Internacional de Inclusión Laboral para Personas con Discapacidad</t>
  </si>
  <si>
    <t>Guatemala, Guatemala del 30 al 31 de julio de 2015</t>
  </si>
  <si>
    <t>Ministerio de Trabajo y Previsión Social de Guatemala</t>
  </si>
  <si>
    <t>Red Intergubernamental Iberoamericana de Cooperación Técnica (RIICOTEC)</t>
  </si>
  <si>
    <t>021-2015</t>
  </si>
  <si>
    <t>Horacio Rodríguez Centeno</t>
  </si>
  <si>
    <t>Profesional del Sistema de Información del Fondo de Desarrollo Social y Asignaciones Familiares (FODESAF)</t>
  </si>
  <si>
    <t>Misión de aprendizaje a Chile con el propósito de visitar los distintos programas e instituciones que forman parte de la red de protección social</t>
  </si>
  <si>
    <t>Santiago, Chile del 11 al 14 de agosto de 2015</t>
  </si>
  <si>
    <t>Banco Interamericano de Desarrollo (BID)</t>
  </si>
  <si>
    <t>022-2015</t>
  </si>
  <si>
    <t>Sandra Chacón Fernández</t>
  </si>
  <si>
    <t>Asesora Legal del Despacho del Señor Ministro</t>
  </si>
  <si>
    <t>Foro regional de intercambio de conocimientos: “Transición a la formalidad”</t>
  </si>
  <si>
    <t>Lima, Perú del 24 al 28 de agosto de 2015</t>
  </si>
  <si>
    <t>023-2015</t>
  </si>
  <si>
    <t>Encuentro Sub-regional de los Comités Intersindicales de Nicaragua, Costa Rica y Panamá, así como del Comité Intersindical Regional que abordarán el tema de la Migración Laboral</t>
  </si>
  <si>
    <t>Cuidad de Panamá, Panamá del 26 al 28 de agosto del 2015</t>
  </si>
  <si>
    <t>Fundación Friedrich Ebert</t>
  </si>
  <si>
    <t>024-2015</t>
  </si>
  <si>
    <t>Diana Castillo Rodríguez</t>
  </si>
  <si>
    <t>Promotora de la Dirección de Economía Social Solidaria (DESS)</t>
  </si>
  <si>
    <t>VI Foro Internacional sobre Cooperativismo y Economía Solidaria y sus eventos previos</t>
  </si>
  <si>
    <t>Chapingo, México del 24 al 28 de agosto de 2015</t>
  </si>
  <si>
    <t>Red Nacional de Investigadores y Educadores en Cooperativismo y Economía Solidaria (REDCOOP) y la Universidad Autónoma Chapingo</t>
  </si>
  <si>
    <t>Recursos propios del participante</t>
  </si>
  <si>
    <t>Total Participante</t>
  </si>
  <si>
    <t>025-2015</t>
  </si>
  <si>
    <t>Seminario Taller:  La Inspección de Trabajo como herramienta de difusión del trabajo decente en América Latina</t>
  </si>
  <si>
    <t>Madrid, España del 5 al 8 de octubre de 2015</t>
  </si>
  <si>
    <t>Ministerio de Empleo y Seguridad Social de España y del Centro Internacional de Formación de la OIT</t>
  </si>
  <si>
    <t>Ministerio de Empleo y Seguridad Social de España</t>
  </si>
  <si>
    <t>026-2015</t>
  </si>
  <si>
    <t>Betsy García Charpantier</t>
  </si>
  <si>
    <t>Jefe de la Oficina de la Inspección del Trabajo para la Región Brunca</t>
  </si>
  <si>
    <t>027-2015</t>
  </si>
  <si>
    <t>Mario Enrique Bolaños Ramírez</t>
  </si>
  <si>
    <t>Director de Gestión de Capital Humano</t>
  </si>
  <si>
    <t>Taller de Trabajo Corea – BID para Toma de Decisiones para políticas de desarrollo de recursos humanos de los países de América Latina</t>
  </si>
  <si>
    <t>Seúl, Corea del 15 al 18 de setiembre de 2015</t>
  </si>
  <si>
    <t>Embajada de Corea</t>
  </si>
  <si>
    <t>Ministerio de Empleo y Trabajo de Corea (MOEL) y el Servicio de Desarrollo de Recursos Humanos de Corea (HRDKorea).</t>
  </si>
  <si>
    <t>028-2015</t>
  </si>
  <si>
    <t>Asesora de Asuntos Internacionales del Trabajo</t>
  </si>
  <si>
    <t>Segunda Reunión Preparatoria de la XIX Conferencia Interamericana de Ministros de Trabajo</t>
  </si>
  <si>
    <t>Washington D.C, Estados Unidos de América del 29 de setiembre al 1
de octubre de 2015</t>
  </si>
  <si>
    <t>029-2015</t>
  </si>
  <si>
    <t>V Diálogo Regional de Política Laboral y de Seguridad Social</t>
  </si>
  <si>
    <t>México, México del 21 a 24 de setiembre de 2015</t>
  </si>
  <si>
    <t>030-2015</t>
  </si>
  <si>
    <t>Virginia Chavarría Rodríguez</t>
  </si>
  <si>
    <t>Coordinadora Área de formación, divulgación y promoción del Consejo de Salud Ocupacional</t>
  </si>
  <si>
    <t>Curso “Integración de la seguridad y salud en el trabajo en las micro, pequeñas y medianas empresas (MIPYMES)”</t>
  </si>
  <si>
    <t>Cartagena de Indias, Colombia del 26 al 30 de octubre de 2015</t>
  </si>
  <si>
    <t>Instituto Nacional de Seguridad e Higiene en el Trabajo (INST) del Ministerio de Empleo y Seguridad Social de España y la Agencia Española de Cooperación Internacional para el Desarrollo (AECID)</t>
  </si>
  <si>
    <t>Ministerio de Empleo y Seguridad Social de España y la Agencia Española de Cooperación Internacional para el Desarrollo (AECID)</t>
  </si>
  <si>
    <t>031-2015</t>
  </si>
  <si>
    <t>Edgar Cascante Zúñiga</t>
  </si>
  <si>
    <t>Asesor del Departamento de Asuntos Internacionales</t>
  </si>
  <si>
    <t>Primera Reunión del Comité Técnico Bilateral creado por el Acuerdo relativo al mecanismo de coordinación para flujos migratorios con fines de empleo y ocupación entre los Ministerio de Trabajo y Seguridad Social de la República de Costa Rica y el Ministerio de Trabajo y Desarrollo Laboral de la República de Panamá</t>
  </si>
  <si>
    <t>Ciudad de Panamá, Panamá del 20 al 21 de octubre de 2015</t>
  </si>
  <si>
    <t>Ministerio de Trabajo y Desarrollo Laboral de la República de Panamá</t>
  </si>
  <si>
    <t>032-2015</t>
  </si>
  <si>
    <t>Hirlander Rojas Rojas</t>
  </si>
  <si>
    <t>Jefe de la Oficina de la Inspección del Trabajo para la Región Chorotega</t>
  </si>
  <si>
    <t>033-2015</t>
  </si>
  <si>
    <t>Jefe de la Unidad de Migraciones Laborales</t>
  </si>
  <si>
    <t>034-2015</t>
  </si>
  <si>
    <t>Auditor General del Ministerio de Trabajo y Seguridad Social</t>
  </si>
  <si>
    <t>XX Congreso Latinoamericano 2015 (CLAI-2015)</t>
  </si>
  <si>
    <t>Santiago, Chile del 18 al 21 de octubre de 2015</t>
  </si>
  <si>
    <t>Federación Latinoamericana de Auditores Internos (FLAI) y del Instituto de Auditores Internos de Chile (IAI-Chile)</t>
  </si>
  <si>
    <t>Instituto de Auditores Internos de Costa Rica</t>
  </si>
  <si>
    <t>Otra institución</t>
  </si>
  <si>
    <t>035-2015</t>
  </si>
  <si>
    <t>Reunión Ordinaria de su Comité Permanente; el II Congreso Internacional de Derechos Ciudadanos en Salud; y el VIII Congreso Iberoamericano de Órganos Reguladores y de Control de los Sistemas Sanitarios</t>
  </si>
  <si>
    <t>Lima, Perú del 25 al 27 de noviembre de 2015</t>
  </si>
  <si>
    <t>036-2015</t>
  </si>
  <si>
    <t>XIX Conferencia Interamericana de Ministros de Trabajo (CIMT) y sus reuniones paralelas y consecutivas de los
órganos consultivos</t>
  </si>
  <si>
    <t>Cancún, Quintana Roo, México del 3 al 4 de diciembre de 2015</t>
  </si>
  <si>
    <t>Secretaría de Trabajo y Previsión Social de México</t>
  </si>
  <si>
    <t>037-2015</t>
  </si>
  <si>
    <t>Visita de estudio para conocer experiencias de Italia en el marco de la configuración de un nuevo sistema nacional de empleo en Costa Rica</t>
  </si>
  <si>
    <t>Roma, Italia del 30 de noviembre al 2 de diciembre de 2015</t>
  </si>
  <si>
    <t>Programa de la Unión Europea Eurosocial II</t>
  </si>
  <si>
    <t>Programa Eurosocial II</t>
  </si>
  <si>
    <t>XIX Conferencia Interamericana de Ministros de Trabajo (CIMT)</t>
  </si>
  <si>
    <t>Gobierno de México y MTSS</t>
  </si>
  <si>
    <t>038-2015</t>
  </si>
  <si>
    <t>Director Nacional de Empleo del Ministerio de Trabajo y Seguridad Social</t>
  </si>
  <si>
    <t>Visita de estudio para conocer experiencias de Francia e Italia en el marco de la configuración de un nuevo sistema nacional de empleo en Costa Rica</t>
  </si>
  <si>
    <t>Roma, Italia y París, Francia del 30 de noviembre al 3 de diciembre de 2015</t>
  </si>
  <si>
    <t>039-2015</t>
  </si>
  <si>
    <t>Juan Gerardo Alfaro López</t>
  </si>
  <si>
    <t>Asesor Legal en el Despacho del Viceministro de Trabajo del Área Social</t>
  </si>
  <si>
    <t>Reunión Ordinaria de su Comité Permanente: II Congreso Internacional de Derechos Ciudadanos en Salud; y el VIII Congreso Iberoamericano de Órganos Reguladores y de Control de los Sistemas Sanitarios</t>
  </si>
  <si>
    <t>040-2015</t>
  </si>
  <si>
    <t>Academia sobre Economía Social y Solidaria</t>
  </si>
  <si>
    <t>Puebla, México del 23 al 27 de noviembre de 2015</t>
  </si>
  <si>
    <t>Centro Internacional de Formación de la Organización Internacional del Trabajo (CIF/OIT)</t>
  </si>
  <si>
    <t>COMEX</t>
  </si>
  <si>
    <t>Foro de Políticas sobre el Futuro del Trabajo y Reunión Ministerial del Comité de Empleo, Trabajo y Asuntos Sociales</t>
  </si>
  <si>
    <t>París, Francia del 14 al 15 de enero de 2016</t>
  </si>
  <si>
    <t>Organización para la Cooperación y el Desarrollo Económico (OCDE)</t>
  </si>
  <si>
    <t>Ministerio de Comercio Exterior CR</t>
  </si>
  <si>
    <t>46va Reunión del Grupo de Trabajo de Empleo y 128va reunión del Comité de Empleo, Trabajo y Asuntos Sociales de la OCDE.</t>
  </si>
  <si>
    <t>París, Francia del 12 al 15 de abril de 2016</t>
  </si>
  <si>
    <t>Ministerio de Comercio Exterior</t>
  </si>
  <si>
    <t>004-2016</t>
  </si>
  <si>
    <t>Jefa de la Oficina de Atención al Trabajador Infantil y Adolescente
(OATIA)</t>
  </si>
  <si>
    <t xml:space="preserve">Seminario Internacional de Cooperación Sur-Sur sobre Protección de los Derechos de los Trabajadores y Trabajadoras Migrantes en América Latina y El Caribe
</t>
  </si>
  <si>
    <t>Brasilia, Brasil del 08 al 10 de marzo de 2016</t>
  </si>
  <si>
    <t>Organización Internacional del Trabajo</t>
  </si>
  <si>
    <t>005-2016</t>
  </si>
  <si>
    <t>Miguel Sainz Rodrigo</t>
  </si>
  <si>
    <t>Asesor de la Oficina de Migraciones Laborales</t>
  </si>
  <si>
    <t>007-2016</t>
  </si>
  <si>
    <t>Eric Briones Briones</t>
  </si>
  <si>
    <t>Jefe del Depto Legal, de la
Dirección Nacional de la Inspección de Trabajo</t>
  </si>
  <si>
    <t>Seminario tripartito para promover el cumplimiento de la normativa laboral nacional en el lugar de trabajo a través de la inspección de trabajo</t>
  </si>
  <si>
    <t>Lima, Perú del 21 al 22 de abril de 2016</t>
  </si>
  <si>
    <t>009-2016</t>
  </si>
  <si>
    <t>Asesor del Departamento de Asuntos
Internacionales</t>
  </si>
  <si>
    <t>Reunión Técnica Bilateral en el marco del Programa Conjunto Binacional para mejorar la seguridad humana de las personas migrantes Ngöbe y Buglé en Costa Rica y Panamá</t>
  </si>
  <si>
    <t>David, Panamá del 27 al 28 de abril de 2016</t>
  </si>
  <si>
    <t>Sistema de Naciones Unidas en Costa Rica</t>
  </si>
  <si>
    <t>010-2016</t>
  </si>
  <si>
    <t>Jefe del Depto de
Migraciones Laborales</t>
  </si>
  <si>
    <t>011-2016</t>
  </si>
  <si>
    <t>Miembro de la delegación del Ministerio de Trabajo y
Seguridad Social</t>
  </si>
  <si>
    <t>012-2016</t>
  </si>
  <si>
    <t>IX Conferencia de Ministros de Trabajo, Empleo y Seguridad Social</t>
  </si>
  <si>
    <t>Cartagena de Indias, Colombia del 2 al 3 de mayo de 2016</t>
  </si>
  <si>
    <t>Gobierno de Colombia</t>
  </si>
  <si>
    <t>Gobierno de Colombia - 
Ministerio de Trabajo y Seguridad Social CR</t>
  </si>
  <si>
    <t>Mixto Gobierno de CR - Gobierno extranjero</t>
  </si>
  <si>
    <t>013-2016</t>
  </si>
  <si>
    <t>Jefa del Depto de Asuntos
Internacionales del Trabajo</t>
  </si>
  <si>
    <t>105ª Reunión de la Conferencia Internacional del Trabajo</t>
  </si>
  <si>
    <t>Ginebra, Suiza del 29 de mayo al 10 de junio de 2016</t>
  </si>
  <si>
    <t>014-2016</t>
  </si>
  <si>
    <t>Valentina Obando Vives</t>
  </si>
  <si>
    <t>Asesora Legal de la Unión Costarricense de Cámaras y Asociaciones de la Empresa Privada (UCCAEP)</t>
  </si>
  <si>
    <t>015-2016</t>
  </si>
  <si>
    <t>Jorge Luis Araya Chaves</t>
  </si>
  <si>
    <t>Subdirector de la Unión Costarricense de Cámaras y Asociaciones de la Empresa Privada (UCCAEP)</t>
  </si>
  <si>
    <t>016-2016</t>
  </si>
  <si>
    <t>Carlos Alvarado Quesada</t>
  </si>
  <si>
    <t>Ginebra, Suiza del 29 de mayo al 10 de junio de
2016</t>
  </si>
  <si>
    <t>017-2016</t>
  </si>
  <si>
    <t>Augusto Boirivant Arce</t>
  </si>
  <si>
    <t>Representante de las Centrales Sindicales de
Costa Rica</t>
  </si>
  <si>
    <t>018-2016</t>
  </si>
  <si>
    <t>Gilberto Enrique Cascante Montero</t>
  </si>
  <si>
    <t>Representante del Bloque Unitario
Sindical y Social Costarricense (BUSSCO)</t>
  </si>
  <si>
    <t>019-2016</t>
  </si>
  <si>
    <t>Moisés Romero Prado</t>
  </si>
  <si>
    <t>Encargado del Sistema de Información
Laboral y Administración de Casos (SILAC)</t>
  </si>
  <si>
    <t>Programa de asistencia técnica sobre registros y sistemas de gestión de actuaciones inspectivas.  Lineamientos de la OIT y experiencia comparada</t>
  </si>
  <si>
    <t>Santiago, Chile del 14 al 17 de junio de 2016</t>
  </si>
  <si>
    <t>020-2016</t>
  </si>
  <si>
    <t>Rosa María Quirós Rodríguez</t>
  </si>
  <si>
    <t>Asesora de la Dirección Nacional de Empleo</t>
  </si>
  <si>
    <t>Taller de Evaluación de Medio Término de Empléate Inclusivo del Programa Facilidad</t>
  </si>
  <si>
    <t>Cuidad de Guatemala, Guatemala del 13 al 14 de junio de 2016</t>
  </si>
  <si>
    <t xml:space="preserve">Deutsche Gesellschaft für Internationale Zusammenarbeit (GIZ)
</t>
  </si>
  <si>
    <t>Deutsche Gesellschaft für Internationale Zusammenarbeit</t>
  </si>
  <si>
    <t>Gobierno de Alemania</t>
  </si>
  <si>
    <t>021-2016</t>
  </si>
  <si>
    <t>Jornada de Implementación del Plan de Acción Regional del Consejo de Ministros de Trabajo de Centroamérica y República Dominicana, así como a la Ceremonia de Inauguración del Canal Ampliado</t>
  </si>
  <si>
    <t>Cuidad de Panamá, Panamá del 24 al 26 de junio de 2016</t>
  </si>
  <si>
    <t>Gobierno de Panamá</t>
  </si>
  <si>
    <t>022-2016</t>
  </si>
  <si>
    <t>Cuidad de Panamá, Panamá del 24 al 25 de junio de 2016</t>
  </si>
  <si>
    <t>023-2016</t>
  </si>
  <si>
    <t>Jefa de la Oficina de Atención al Trabajador
Infantil y Adolescente (OATIA)</t>
  </si>
  <si>
    <t>Jornada de Implementación del Plan de Acción Regional del Consejo de Ministros de Trabajo de Centroamérica y República Dominicana, así como así como actividades de coordinación de proyectos sobre Erradicación del Trabajo Infantil</t>
  </si>
  <si>
    <t>Ciudad de Panamá, Panamá del 22 al 25 de junio de 2016</t>
  </si>
  <si>
    <t>024-2016</t>
  </si>
  <si>
    <t>Primera Reunión de los Grupos de Trabajo de la XIX Conferencia Interamericana de Ministros de Trabajo</t>
  </si>
  <si>
    <t>Washington D.C., Estados Unidos del 28 al 29 de junio de 2016</t>
  </si>
  <si>
    <t>025-2016</t>
  </si>
  <si>
    <t>Academia sobre Cooperación Sur-Sur y Triangular</t>
  </si>
  <si>
    <t>Turín, Italia del 11 al 15 de julio de 2016</t>
  </si>
  <si>
    <t>026 -2016</t>
  </si>
  <si>
    <t>Ministro de  Trabajo y Seguridad Social</t>
  </si>
  <si>
    <t>Reunión del Consejo Ministerial, la Reunión de Alto Nivel del Centro de Desarrollo de esa organización, así como el Foro Económico para América Latina y el Caribe</t>
  </si>
  <si>
    <t>París, Francia del 1 al 3 de junio</t>
  </si>
  <si>
    <t>Organización para la Cooperación y Desarrollo Económico (OCDE)</t>
  </si>
  <si>
    <t>027-2016</t>
  </si>
  <si>
    <t>Margarita Valverde Mendieta</t>
  </si>
  <si>
    <t>Inspectora de Trabajo e Integrante de la Mesa Municipal de Diálogo Tripartito en San José, Costa Rica</t>
  </si>
  <si>
    <t>Seminario Subregional de cierre “Experiencias efectivas para transitar de la informalidad a la formalidad: lecciones aprendidas y desafíos en Costa Rica, El Salvador y Honduras”</t>
  </si>
  <si>
    <t>Tegucigalpa, Honduras del 20 al 22 de julio de 2016</t>
  </si>
  <si>
    <t>028-2016</t>
  </si>
  <si>
    <t>Taller de expertos Análisis y validación del marco acelerador de políticas para la reducción del trabajo infantil en países de América Latina y el Caribe</t>
  </si>
  <si>
    <t>Lima, Perú del 2 al 3 de agosto de 2016</t>
  </si>
  <si>
    <t>N.A.</t>
  </si>
  <si>
    <t>029-2016</t>
  </si>
  <si>
    <t>Elizabeth Chinchilla Vargas</t>
  </si>
  <si>
    <t>Coordinadora del Área de Agricultura del
Consejo de Salud Ocupacional</t>
  </si>
  <si>
    <t>I Congreso Internacional en materia de Higiene y Seguridad en el Trabajo</t>
  </si>
  <si>
    <t>Managua, Nicaragua el 18 de agosto de 2016</t>
  </si>
  <si>
    <t>Gobierno de Nicaragua</t>
  </si>
  <si>
    <t>032-2016</t>
  </si>
  <si>
    <t>Director Nacional de
Pensiones</t>
  </si>
  <si>
    <t>X Congreso Regional Americano de Derecho del Trabajo y la Seguridad Social</t>
  </si>
  <si>
    <t>Ciudad de Panamá, Panamá del 26 al 30 de setiembre de 2016</t>
  </si>
  <si>
    <t>Asociación Panameña de Derecho del Trabajo</t>
  </si>
  <si>
    <t>Ministerio de Trabajo y Seguridad Social - Recursos propios del participante</t>
  </si>
  <si>
    <t>Mixto Gobierno CR - Participante</t>
  </si>
  <si>
    <t>₡466.902,95</t>
  </si>
  <si>
    <t>033-2016</t>
  </si>
  <si>
    <t>Sexta edición del Diálogo Regional de Política sobre Mercados Laborales y Seguridad Social</t>
  </si>
  <si>
    <t>Washington D.C., Estados Unidos del 4 al 7 de octubre de 2016</t>
  </si>
  <si>
    <t>Banco Interamericano de Desarrollo</t>
  </si>
  <si>
    <t>035-2016</t>
  </si>
  <si>
    <t>Sandra González Cortés</t>
  </si>
  <si>
    <t>Conciliadora del Departamento de Relaciones Laborales</t>
  </si>
  <si>
    <t>I Congreso Internacional de la Conciliación Individual y Negociación Colectiva en materia laboral en la vía administrativa</t>
  </si>
  <si>
    <t>Managua, Nicaragua el 1° de setiembre de 2016</t>
  </si>
  <si>
    <t>036-2016</t>
  </si>
  <si>
    <t>Seminario Internacional Sistemas de Pensiones: Experiencias y desafíos en Iberoamérica</t>
  </si>
  <si>
    <t>Santiago, Chile el día 27 de setiembre de 2016</t>
  </si>
  <si>
    <t>Ministerio del Trabajo y Previsión Social de Chile</t>
  </si>
  <si>
    <t>Gobierno de Chile</t>
  </si>
  <si>
    <t>037-2016</t>
  </si>
  <si>
    <t>Berliotte Barrientos Vargas</t>
  </si>
  <si>
    <t>Inspectora de Trabajo</t>
  </si>
  <si>
    <t>Seminario: La inspección de trabajo como herramienta de difusión del trabajo decente en América Latina</t>
  </si>
  <si>
    <t xml:space="preserve">Montevideo, Uruguay del 17 al 21 de octubre de 2016
</t>
  </si>
  <si>
    <t>Agencia Española de Cooperación Internacional para el Desarrollo (AECID)</t>
  </si>
  <si>
    <t>Agencia Española de Cooperación Internacional para el Desarrollo -
Recursos propios del participante del Participante</t>
  </si>
  <si>
    <t>040-2016</t>
  </si>
  <si>
    <t>129 Reunión del Comité de Empleo, Trabajo y Asuntos Sociales, así como el Seminario sobre política económica del mercado laboral
y reformas de política social</t>
  </si>
  <si>
    <t>París, Francia del día 26 al 28 de octubre de 2016</t>
  </si>
  <si>
    <t>041-2016</t>
  </si>
  <si>
    <t>Asesora de la Dirección Nacional de Empleo del Ministerio de Trabajo y Seguridad Social</t>
  </si>
  <si>
    <t>Actividades de implementación del capítulo para personas con discapacidad de la Estrategia Nacional para la Promoción del Empleo entre las Personas Jóvenes 2011-2014</t>
  </si>
  <si>
    <t>Ciudad de Guatemala, Guatemala del 7 al 11 de noviembre de 2016</t>
  </si>
  <si>
    <t>042-2016</t>
  </si>
  <si>
    <t>María de los Ángeles Chinchilla Vargas</t>
  </si>
  <si>
    <t>Subjefe del Depto de Protección al Trabajador de la Dirección Nacional de Seguridad Social</t>
  </si>
  <si>
    <t>Foro internacional: Buenas prácticas público-privadas para la prevención y erradicación del trabajo infantil y protección al adolescente trabajador en la ruralidad</t>
  </si>
  <si>
    <t>Bogotá, Colombia del 2 al 3 de noviembre de 2016</t>
  </si>
  <si>
    <t>Ministerio de Trabajo de Colombia - 
Organización Internacional del Trabajo (OIT)</t>
  </si>
  <si>
    <t>043-2016</t>
  </si>
  <si>
    <t>Yadira Alvarado Salas</t>
  </si>
  <si>
    <t>Investigadora del Observatorio del Mercado Laboral</t>
  </si>
  <si>
    <t>I Congreso de Productividad Laboral</t>
  </si>
  <si>
    <t>Managua, Nicaragua el 27 de octubre de 2016</t>
  </si>
  <si>
    <t>Ministerio del Trabajo de Nicaragua</t>
  </si>
  <si>
    <t>044-2016</t>
  </si>
  <si>
    <t>Dalia Rojas Aguilar</t>
  </si>
  <si>
    <t>Analista de presupuesto de la Dirección de Desarrollo Social y Asignaciones Familiares (DESAF)</t>
  </si>
  <si>
    <t>Curso: Técnicas de Presupuestación Eficiente y Análisis de Impactos</t>
  </si>
  <si>
    <t>Santa Cruz de la Sierra, Bolivia del 14 al 18 de noviembre de 2016</t>
  </si>
  <si>
    <t>Agencia Española para la Cooperación Internacional para el Desarrollo (AECID)</t>
  </si>
  <si>
    <t>Agencia Española para la Cooperación Internacional para el Desarrollo - 
Recursos propios del participante</t>
  </si>
  <si>
    <t>046-2016</t>
  </si>
  <si>
    <t>Encuentro: El rol del sector educación para el logro de la meta 8.7 en el marco de la  Iniciativa Regional América Latina y el Caribe libre de Trabajo Infantil</t>
  </si>
  <si>
    <t>Fortaleza, Brasil del 28 de noviembre al 2 de diciembre de 2016</t>
  </si>
  <si>
    <t>047-2016</t>
  </si>
  <si>
    <t>Carlos Elizondo Vargas</t>
  </si>
  <si>
    <t>Representante del Ministro de Trabajo y Seguridad Social en la Comisión de Visas Restringidas y de Refugio.</t>
  </si>
  <si>
    <t>Misión de información de país de origen</t>
  </si>
  <si>
    <t>San Pedro Sula y Tegucigalpa, Honduras del 5 al 9 de diciembre de 2016</t>
  </si>
  <si>
    <t>Alto Comisionado de Naciones Unidas para los Refugiados (ACNUR)</t>
  </si>
  <si>
    <t>Alto Comisionado de Naciones Unidas para los Refugiados</t>
  </si>
  <si>
    <t>001-2017</t>
  </si>
  <si>
    <t>Nancy Gabriela Marín Espinoza</t>
  </si>
  <si>
    <t>Viceministra de Trabajo del Área Laboral</t>
  </si>
  <si>
    <t>Segunda Reunión de Implementación del Plan de Acción Regional del Consejo de Ministros de Trabajo de Centroamérica y República Dominicana</t>
  </si>
  <si>
    <t>Ciudad de Antigua, Guatemala, los días 15 y 16 de febrero de 2017</t>
  </si>
  <si>
    <t>Consejo de Ministros de Trabajo de Centroamérica y República Dominicana</t>
  </si>
  <si>
    <t xml:space="preserve">Organización Internacional del Trabajo </t>
  </si>
  <si>
    <t>002-2017</t>
  </si>
  <si>
    <t>Jefa del Departamento de Asuntos
Internacionales del Trabajo</t>
  </si>
  <si>
    <t>Segunda Reunión de Implementación del Plan
de Acción Regional del Consejo de Ministros de Trabajo de Centroamérica y
República Dominicana 2016-2017</t>
  </si>
  <si>
    <t>005-2017</t>
  </si>
  <si>
    <t>Gerardo Alfaro López</t>
  </si>
  <si>
    <t>Reunión de las Américas preparatoria
para la IV Conferencia Mundial sobre la Erradicación Sostenida del Trabajo Infantil</t>
  </si>
  <si>
    <t>Buenos Aires, Argentina, los días 22 y 23 de febrero de 2017</t>
  </si>
  <si>
    <t>Ministerio de Trabajo, Empleo y Seguridad Social de la República de Argentina.</t>
  </si>
  <si>
    <t>República de Argentina</t>
  </si>
  <si>
    <t>Mixto Gobierno extranjero - Participante</t>
  </si>
  <si>
    <t>006-2017</t>
  </si>
  <si>
    <t>Reunión ante el Comité de Empleo, Trabajo y Asuntos Sociales (ELSAC) de la OECD</t>
  </si>
  <si>
    <t>10 y 11 de abril de 2017</t>
  </si>
  <si>
    <t>Comité de Empleo, Trabajo y Asuntos Sociales de la OECD</t>
  </si>
  <si>
    <t>007-2017</t>
  </si>
  <si>
    <t>008-2017</t>
  </si>
  <si>
    <t>Mauricio Corrales Alvarado</t>
  </si>
  <si>
    <t>Analista/Investigador del
Observatorio del Mercado Laboral del Ministerio de Trabajo y Seguridad Social</t>
  </si>
  <si>
    <t>011-2017</t>
  </si>
  <si>
    <t>Irma Suyapa Velásquez Yánez</t>
  </si>
  <si>
    <t>Directora
Nacional de Pensiones, del Ministerio de Trabajo y Seguridad Social</t>
  </si>
  <si>
    <t>Comisión Económica, el Comité
Permanente, el Congreso de la OISS, así como en el Seminario Internacional
“La garantía de los derechos sociales: El reto de la judicialización”</t>
  </si>
  <si>
    <t>Buenos Aires, Argentina, del 28 al 31 de marzo de 2017</t>
  </si>
  <si>
    <t>Organización Iberoamericana para la
Seguridad Social (OISS)</t>
  </si>
  <si>
    <t>Organización Iberoamericana para la Seguridad Social</t>
  </si>
  <si>
    <t>013-2017</t>
  </si>
  <si>
    <t>Reunión ante el Comité
de Empleo, Trabajo y Asuntos Sociales (ELSAC)</t>
  </si>
  <si>
    <t>París, Francia, del 10 y 11 de abril de 2017</t>
  </si>
  <si>
    <t>014-2017</t>
  </si>
  <si>
    <t>Marisol Bolaños Gudiño</t>
  </si>
  <si>
    <t>Asesora Legal del
Despacho del Ministro, parte integrante del Equipo Coordinador la integración del país a la OCDE, en lo relativo al (ELSAC)</t>
  </si>
  <si>
    <t>Reunión del Grupo de
Trabajo sobre Empleo, de la Organización para la Cooperación y
Desarrollo Económico (OCDE)</t>
  </si>
  <si>
    <t>París, Francia, los días 30 y 31 de
marzo de 2017</t>
  </si>
  <si>
    <t>015-2017</t>
  </si>
  <si>
    <t>Felly Salas Hernández</t>
  </si>
  <si>
    <t>Directora de Despacho del Señor Ministro de Trabajo y
Seguridad Social</t>
  </si>
  <si>
    <t>Seminario Internacional sobre Diálogo Social y Tripartismo</t>
  </si>
  <si>
    <t>Santiago de Chile, el 30 de marzo de 2017</t>
  </si>
  <si>
    <t>Ministerio de Trabajo y Previsión Social de Chile</t>
  </si>
  <si>
    <t>016-2017</t>
  </si>
  <si>
    <t>Álvaro Coto Muñoz</t>
  </si>
  <si>
    <t>Secretario Ejecutivo del Consejo Superior de
Trabajo y Subdirector de Asuntos Jurídicos del Ministerio de Trabajo y Seguridad
Social</t>
  </si>
  <si>
    <t>017-2017</t>
  </si>
  <si>
    <t>Segunda Reunión de los Grupos de Trabajo de la
XIX Conferencia Interamericana de Ministros de Trabajo (CIMT) y Primera
Preparatoria de la XX CIMT</t>
  </si>
  <si>
    <t>Asunción, Paraguay,
el 27 y 28 de abril de 2017</t>
  </si>
  <si>
    <t>OEA y Gobierno de Paraguay</t>
  </si>
  <si>
    <t>019-2017</t>
  </si>
  <si>
    <t>Wendy Magaly Fernández Quesada</t>
  </si>
  <si>
    <t>Gestora de Empleo
de la Dirección Nacional de Empleo del Ministerio de Trabajo y Seguridad Social</t>
  </si>
  <si>
    <t>Seminario Internacional “El desarrollo de las competencias
transversales y socioemocionales en población vulnerable: desde la dimensión
experimental hacia la incorporación en políticas públicas”</t>
  </si>
  <si>
    <t>Bogotá,
Colombia, los días 25 y 26 de abril de 2017</t>
  </si>
  <si>
    <t>Agencia de Cooperación Internacional de
Chile</t>
  </si>
  <si>
    <t>DIALOGAS, en el marco del Mecanismo Regional para la Cooperación y la Asociación Internacional (COSSUR) de la Unión Europea</t>
  </si>
  <si>
    <t>020-2017</t>
  </si>
  <si>
    <t>Luis Emilio Cuenca Botey</t>
  </si>
  <si>
    <t>Viceministro del Área de
Economía Social Solidaria del Ministerio de Trabajo y Seguridad Social</t>
  </si>
  <si>
    <t>(1) en reuniones del Foro
Internacional de la Economía Social Solidaria (ESS Forum) y (2) la 70 Sesión del
Local Economic and Employment Development Programme (LEED) Directing
Committee</t>
  </si>
  <si>
    <t>París, Francia, los días 16 y 17 de mayo, y, 18 y
19 de mayo de 2017</t>
  </si>
  <si>
    <t xml:space="preserve">Organización para la Cooperación y el Desarrollo Económico (OCDE)
</t>
  </si>
  <si>
    <t>021-2017</t>
  </si>
  <si>
    <t>106ª Reunión de la Conferencia Internacional del Trabajo (106ª CIT)</t>
  </si>
  <si>
    <t>Ginebra, Suiza, del 4 al 16 de junio de 2017</t>
  </si>
  <si>
    <t>Organización Internacional del Trabajo
(OIT)</t>
  </si>
  <si>
    <t>022-2017</t>
  </si>
  <si>
    <t>Jefa del Departamento de Asuntos Internacionales del Trabajo, del Ministerio de Trabajo y Seguridad Social</t>
  </si>
  <si>
    <t>023-2017</t>
  </si>
  <si>
    <t>Asesora Legal de la Unión Costarricense de Cámaras y Asociaciones de la Empresa Privada</t>
  </si>
  <si>
    <t>024-2017</t>
  </si>
  <si>
    <t>Subdirector Ejecutivo de la Unión Costarricense de Cámaras y Asociaciones de la Empresa Privada (UCCAEP)</t>
  </si>
  <si>
    <t>025-2017</t>
  </si>
  <si>
    <t>Mario Rojas Vílchez</t>
  </si>
  <si>
    <t>Secretario General de la Confederación de
Trabajadores Rerum Novarum (CTRN)</t>
  </si>
  <si>
    <t>026-2017</t>
  </si>
  <si>
    <t xml:space="preserve">Rodrigo López García </t>
  </si>
  <si>
    <t>Secretario General del Sindicato Asociación Nacional de Profesionales de Enfermería (ANPE)</t>
  </si>
  <si>
    <t>027-2017</t>
  </si>
  <si>
    <t>Dayana Zamora Alpízar</t>
  </si>
  <si>
    <t>Oficina Regional de la Inspección del Trabajo para la
Región Chorotega</t>
  </si>
  <si>
    <t>Curso “Derecho Internacional de la Seguridad Social”</t>
  </si>
  <si>
    <t>Montevideo, Uruguay, del 12
al 16 de junio del 2017</t>
  </si>
  <si>
    <t>Agencia Española para la
Cooperación Internacional para el Desarrollo (AECID)</t>
  </si>
  <si>
    <t>AECID</t>
  </si>
  <si>
    <t>028-2017</t>
  </si>
  <si>
    <t>031-2017</t>
  </si>
  <si>
    <t>Representante del Ministerio de Trabajo ante la Comisión de Visas Restringidas
y Refugio</t>
  </si>
  <si>
    <t>XV Curso Regional sobre Derecho
Internacional de Refugiados</t>
  </si>
  <si>
    <t>Aruba, del 26 al 30 de junio de 2017</t>
  </si>
  <si>
    <t>Alto Comisionado de las Naciones Unidas
para los Refugiados (ACNUR)</t>
  </si>
  <si>
    <t>ACNUR</t>
  </si>
  <si>
    <t>032-2017</t>
  </si>
  <si>
    <t>Presentación de las Memorias sobre Convenios ratificados de la Organización Internacional del Trabajo
(OIT)</t>
  </si>
  <si>
    <t>31 de julio al 4 de agosto de 2017</t>
  </si>
  <si>
    <t>033-2017</t>
  </si>
  <si>
    <t>Nury Sánchez Aragonés</t>
  </si>
  <si>
    <t>Trabajadora Social encargada del tema de factores
psicosociales de la Secretaría Técnica del Consejo de Salud Ocupacional</t>
  </si>
  <si>
    <t>VI Conferencia de Trabajo sobre la Organización y Factores
Psicosociales</t>
  </si>
  <si>
    <t>Ciudad de México, México, del 29 de agosto al 1 de
setiembre de 2017</t>
  </si>
  <si>
    <t>Comisión Internacional de Salud Ocupacional
(ICOH)</t>
  </si>
  <si>
    <t>Organización Iberoamericana de Seguridad Social (OISS) y el Programa de Salud, Trabajo y Ambiente de la Universidad Nacional (SALTRA)</t>
  </si>
  <si>
    <t>034-2017</t>
  </si>
  <si>
    <t>Seminario sobre Construcción de Capacidad de las ONG para los Países
Latinoamericanos en 2017,</t>
  </si>
  <si>
    <t>Provincia de Fujian del 06 al 26 de
setiembre de 2017</t>
  </si>
  <si>
    <t>República Popular de China</t>
  </si>
  <si>
    <t>036-2017</t>
  </si>
  <si>
    <t>Reunión del Consejo de Ministros y Ministras de Trabajo de Centroamérica y República Dominicana</t>
  </si>
  <si>
    <t>San Salvador, El Salvador, los días 7 y 8 de setiembre de 2017</t>
  </si>
  <si>
    <t>037-2017</t>
  </si>
  <si>
    <t>Reunión del Consejo de Ministros y Ministras
de Trabajo de Centroamérica y República Dominicana</t>
  </si>
  <si>
    <t>San Salvador, El Salvador, los días 6, 7 y 8 de setiembre
de 2017</t>
  </si>
  <si>
    <t>038-2017</t>
  </si>
  <si>
    <t>Jefatura del Departamento de Migraciones
Laborales del Ministerio de Trabajo y Seguridad Social</t>
  </si>
  <si>
    <t>Visita de Estudios sobre Políticas de
Migración</t>
  </si>
  <si>
    <t>Madrid y Barcelona, España, del 18 al 22 de setiembre de 2017</t>
  </si>
  <si>
    <t>Centro Internacional para el Desarrollo de
Políticas de Migración</t>
  </si>
  <si>
    <t>Migration EU expertise (MIEUX)</t>
  </si>
  <si>
    <t>039-2017</t>
  </si>
  <si>
    <t>Tony Arguedas Artavia</t>
  </si>
  <si>
    <t>Trabajador Social de la Dirección Nacional de Seguridad Social del Ministerio de Trabajo y Seguridad Social</t>
  </si>
  <si>
    <t>Reunión Técnica de Intercambio: Implementación del Modelo Predictor de Trabajo Infantil en Países Piloto de América
Latina y el Caribe: Resultados y Perspectivas Futuras</t>
  </si>
  <si>
    <t>Brasilia, Brasil, los días 14 y 15 de setiembre de 2017</t>
  </si>
  <si>
    <t>Ministerios de Desarrollo Social y de Trabajo y Empleo de Brasil, así como de la Iniciativa Regional América Latina y el Caribe Libre de Trabajo Infantil</t>
  </si>
  <si>
    <t>040-2017</t>
  </si>
  <si>
    <t>Subjefe de la Oficina de Atención y Erradicación del Trabajador Infantil y Protección del Trabajador Adolescente (OATIA) de
la Dirección Nacional de Seguridad Social</t>
  </si>
  <si>
    <t>041-2017</t>
  </si>
  <si>
    <t>Kattia Patricia Araya Álvarez</t>
  </si>
  <si>
    <t>Coordinadora e Inspectora de Trabajo de la Oficina de Naranjo, Dirección Nacional de Inspección de Trabajo (DNI)</t>
  </si>
  <si>
    <t>Curso Inspección en el Trabajo y Seguridad Social</t>
  </si>
  <si>
    <t>Ciudad de México, México, del 11 al 15 de setiembre de 2017</t>
  </si>
  <si>
    <t>Centro Interamericano de Estudios de la Seguridad Social (CIESS)</t>
  </si>
  <si>
    <t>CIESS y recursos propios de la funcionaria</t>
  </si>
  <si>
    <t>042-2017</t>
  </si>
  <si>
    <t>Leida Márquez
Rodríguez</t>
  </si>
  <si>
    <t>Asesora Legal de la, Dirección Nacional de Inspección de
Trabajo (DNI)</t>
  </si>
  <si>
    <t>043-2017</t>
  </si>
  <si>
    <t>María Fernanda Quesada Arroyo</t>
  </si>
  <si>
    <t>Inspectora de Trabajo del Ministerio de Trabajo y Seguridad Social</t>
  </si>
  <si>
    <t>044-2017</t>
  </si>
  <si>
    <t>Alba Rosa Gutiérrez Rodríguez</t>
  </si>
  <si>
    <t>Asesora de Gestión de la Dirección Nacional
de Inspección de Trabajo (DNI)</t>
  </si>
  <si>
    <t>045-2017</t>
  </si>
  <si>
    <t>Bernardita Vargas Chacón</t>
  </si>
  <si>
    <t>046-2017</t>
  </si>
  <si>
    <t>Viceministro del Área de Economía Social Solidaria del Ministerio de Trabajo y Seguridad Social</t>
  </si>
  <si>
    <t>9ª Academia de Economía Social Solidario de la Organización Internacional del Trabajo</t>
  </si>
  <si>
    <t>Luxemburgo, los días 25-29 de setiembre de 2017</t>
  </si>
  <si>
    <t>Ministerio de Trabajo, Empleo y Economía Social SolidariA</t>
  </si>
  <si>
    <t>047-2017</t>
  </si>
  <si>
    <t>Martha Argüello Oviedo</t>
  </si>
  <si>
    <t>Pasantía sobre el tema de la intermediación laboral,</t>
  </si>
  <si>
    <t>Península de Yucatán, México durante los días 25 a 29 de setiembre de 2017</t>
  </si>
  <si>
    <t>Consejo Social Presidencial</t>
  </si>
  <si>
    <t>048-2017</t>
  </si>
  <si>
    <t>Segunda Reunión Preparatoria de la XX Conferencia Interamericana de Ministros de Trabajo (CIMT)</t>
  </si>
  <si>
    <t>Washington D.C, Estados Unidos de América, los días 4-6 de octubre
de 2017</t>
  </si>
  <si>
    <t>Organización de Estados Americanos</t>
  </si>
  <si>
    <t>049-2017</t>
  </si>
  <si>
    <t>Viceministro del Área de Economía Social Solidaria</t>
  </si>
  <si>
    <t>Encuentro Regional, del Proyecto B.E.1 Prevención social de la violencia de los Gobiernos Locales en Centroamérica “Territorios Inclusivos”</t>
  </si>
  <si>
    <t>San Salvador, El Salvador, los días 4 y 5 de octubre de 2017</t>
  </si>
  <si>
    <t>Dirección de Seguridad Democrática de la Secretaría General del Sistema de Integración Centroamericana</t>
  </si>
  <si>
    <t>Proyecto Territorios Inclusivos.</t>
  </si>
  <si>
    <t>050-2017</t>
  </si>
  <si>
    <t>Seminario ¿Qué funciona en las políticas de empleo juvenil? Aprendizajes derivados de las experiencias de América Latina y Europa</t>
  </si>
  <si>
    <t>Buenos Aires, Argentina, los días 26 y 27 de setiembre de 2017</t>
  </si>
  <si>
    <t>Ministerio de Trabajo, Empleo y Seguridad Social de la República Argentina</t>
  </si>
  <si>
    <t>051-2017</t>
  </si>
  <si>
    <t>Actividades de asistencia técnica al Ministerio de Trabajo y Desarrollo Laboral de Panamá (MITRADEL) para el mejoramiento de la presentación de las Memorias sobre Convenios ratificados de la Organización Internacional del Trabajo (OIT)</t>
  </si>
  <si>
    <t>Ciudad de Panamá, Panamá, en lasemana del 31 de julio al 4 de agosto de 2017</t>
  </si>
  <si>
    <t>Ministerio de Trabajo y Desarrollo Laboral de Panamá (MITRADEL)</t>
  </si>
  <si>
    <t>052-2017</t>
  </si>
  <si>
    <t>Seminario Internacional “Conectar los avances técnicos y metodológicos con el diseño de las políticas públicas para el desarrollo de las
Competencias Transversales y Socioemocionales (CTSE) a lo largo del ciclo de vida: Una necesidad y reto”</t>
  </si>
  <si>
    <t>Santiago, Chile, del 18 al 20 de octubre de 2017</t>
  </si>
  <si>
    <t>Agencia de Cooperación Internacional de Chile</t>
  </si>
  <si>
    <t>DIALOGAS</t>
  </si>
  <si>
    <t>053-2017</t>
  </si>
  <si>
    <t>Yamileth Jiménez Cubillo</t>
  </si>
  <si>
    <t>Jefa de la Unidad de Equidad de Género del Ministerio de Trabajo y Seguridad Social</t>
  </si>
  <si>
    <t>Foro de Intercambio con el Ministerio de Trabajo de Uruguay sobre la Ratificación del Convenio 189 de la Organización Internacional del Trabajo Sobre el Trabajo Decente para las Trabajadoras y Trabajadores Domésticos</t>
  </si>
  <si>
    <t>San Salvador, El Salvador</t>
  </si>
  <si>
    <t>Ministerio de Trabajo y Previsión Social de El Salvador</t>
  </si>
  <si>
    <t>054-2017</t>
  </si>
  <si>
    <t>Asesora Legal del Despacho del Ministro, del Ministerio de Trabajo y Seguridad Social</t>
  </si>
  <si>
    <t>Reunión del Comité de Empleo, Trabajo y Asuntos Sociales de la OCDE</t>
  </si>
  <si>
    <t>París, Francia, los días 7, 8 y 9 de noviembre de 2017</t>
  </si>
  <si>
    <t>055-2017</t>
  </si>
  <si>
    <t>Priscilla Gutiérrez Campos</t>
  </si>
  <si>
    <t>Representante del Ministerio de Trabajo y Seguridad Social en la Comisión de Visas Restringidas y Refugio</t>
  </si>
  <si>
    <t>Misión de Información de País de Origen</t>
  </si>
  <si>
    <t>Tegucigalpa, Honduras, los días 3 a 7 de diciembre de 2017</t>
  </si>
  <si>
    <t>Alto Comisionado de las Naciones Unidas para los Refugiados (ACNUR)</t>
  </si>
  <si>
    <t>056-2017</t>
  </si>
  <si>
    <t>IV Conferencia Mundial sobre la Erradicación Sostenida del Trabajo Infantil</t>
  </si>
  <si>
    <t>Buenos Aires, Argentina del 14 al 16 de noviembre de 2017</t>
  </si>
  <si>
    <t>Gobierno de la República Argentina</t>
  </si>
  <si>
    <t>057-2017</t>
  </si>
  <si>
    <t>058-2017</t>
  </si>
  <si>
    <t>Adriana Benavides Víquez</t>
  </si>
  <si>
    <t>Directora de Asuntos Jurídicos del Ministerio de Trabajo y Seguridad Social</t>
  </si>
  <si>
    <t>Conferencia Internacional sobre el Diálogo Social y el Futuro del
Trabajo</t>
  </si>
  <si>
    <t>Atenas, Grecia, los días 23- 24 de noviembre de 2017</t>
  </si>
  <si>
    <t>059-2017</t>
  </si>
  <si>
    <t>Carlos Luis Muñoz Quirós</t>
  </si>
  <si>
    <t>Funcionario de la Dirección Nacional de
Empleo</t>
  </si>
  <si>
    <t>Actividades inherentes a la capacitación en Intermediación Laboral, dirigido al Comité de Prevención de la Violencia de los municipios de Talamanca, Corredores, Los Chiles; y funcionarios municipales</t>
  </si>
  <si>
    <t>Bocas del Toro, Panamá, los días 25 y 26 de octubre de 2017</t>
  </si>
  <si>
    <t>Proyecto B.E.1: Prevención Social de la Violencia desde los Gobiernos Locales “Territorios Inclusivos”, de la Secretaria General del Sistema de Integración Centroamericana SG-SICA</t>
  </si>
  <si>
    <t>Proyecto Territorios Inclusivos</t>
  </si>
  <si>
    <t>060-2017</t>
  </si>
  <si>
    <t>Conferencia Regional de Seguimiento a la Declaración de Nueva York Marco Integral Regional para la Protección y Soluciones del Refugiado</t>
  </si>
  <si>
    <t>San Pedro Sula, Honduras el día 26 de octubre de 2017</t>
  </si>
  <si>
    <t>065-2017</t>
  </si>
  <si>
    <t>Visita de expertos del Ministerio de Trabajo y Seguridad Social de Costa Rica, en el tema de las migraciones laborales.</t>
  </si>
  <si>
    <t>Santiago, Chile, los días 6 - 9 de noviembre de 2017</t>
  </si>
  <si>
    <t>RIAL – OEA</t>
  </si>
  <si>
    <t>066-2017</t>
  </si>
  <si>
    <t>Jefe del Departamento de Migraciones Laborales</t>
  </si>
  <si>
    <t>067-2017</t>
  </si>
  <si>
    <t>Asesor de Asuntos Internacionales del Trabajo</t>
  </si>
  <si>
    <t>068-2017</t>
  </si>
  <si>
    <t>XX Conferencia Interamericana de Ministros de Trabajo (CIMT)</t>
  </si>
  <si>
    <t>Bridgetown, Barbados, los días 7 y 8 de diciembre de 2017</t>
  </si>
  <si>
    <t>Secretaría General de la Organización de Estados Americanos (OEA)</t>
  </si>
  <si>
    <t>069-2017</t>
  </si>
  <si>
    <t>Mesa Redonda en el marco de la Consulta Regional para la elaboración del Informe Trienal (2014-2017) de Progreso del Plan de Acción de Brasil –“Una Hoja de Ruta Común para Fortalecer la Protección y Promover Soluciones Duraderas para las Personas Refugiadas, Desplazadas y Apátridas en América Latina y el Caribe dentro de un Marco de Cooperación y Solidaridad"</t>
  </si>
  <si>
    <t>Quito, Ecuador, los días 13 y 14 de noviembre de 2017</t>
  </si>
  <si>
    <t>071-2017</t>
  </si>
  <si>
    <t>Tatiana Ramírez Chavarría</t>
  </si>
  <si>
    <t>Asesora de Gestión de la Dirección Nacional de Inspección del Trabajo presentó su postulación y fue aceptada por
dicha organización</t>
  </si>
  <si>
    <t>Academia sobre el cumplimiento de las normas en el lugar de trabajo mediante la inspección del trabajo</t>
  </si>
  <si>
    <t>Turín, Italia, del 27 de noviembre al 08 de diciembre de 2017</t>
  </si>
  <si>
    <t>Centro Internacional de Formación de la Organización Internacional del Trabajo
(CIF-OIT)</t>
  </si>
  <si>
    <t>CIF OIT - recursos propios de la funcionaria.</t>
  </si>
  <si>
    <t>072-2017</t>
  </si>
  <si>
    <t>Jefa del Departamento de Asuntos Internacionales del Trabajo</t>
  </si>
  <si>
    <t>073-2017</t>
  </si>
  <si>
    <t>Asesor del Despacho del Señor Ministro</t>
  </si>
  <si>
    <t>Foro Regional de Alto Nivel sobre implementación del Convenio sobre Pueblos Indígenas y Tribales, 1989 (núm. 169)</t>
  </si>
  <si>
    <t>Lima, Perú, los días 23 y 24 de noviembre de 2017</t>
  </si>
  <si>
    <t xml:space="preserve">Organización Internacional del Trabajo - Ministerio de Trabajo y Seguridad Social </t>
  </si>
  <si>
    <t>074-2017</t>
  </si>
  <si>
    <t>Coordinadora Área de Formación, Divulgación y Promoción del Consejo de Salud Ocupacional</t>
  </si>
  <si>
    <t>Taller “Especialista en Innovación Formativa”</t>
  </si>
  <si>
    <t>Montevideo, Uruguay, del 4 al 8 de diciembre de 2017</t>
  </si>
  <si>
    <t>Agencia Española de Cooperación Internacional para el Desarrollo (AEDID)</t>
  </si>
  <si>
    <t>AECID - OISS</t>
  </si>
  <si>
    <t>075-2017</t>
  </si>
  <si>
    <t>Asesor en Asuntos Internacionales</t>
  </si>
  <si>
    <t>REUNION DEL COMITÉ TECNICO BILATERAL COSTA RICA-PANAMA</t>
  </si>
  <si>
    <t>11 y 12 de diciembre de 2017, ciudad de Panamá, Panamá</t>
  </si>
  <si>
    <t>Comité Técnico Bilateral Costa Rica Panamá</t>
  </si>
  <si>
    <t>Organización Internacional para las Migraciones</t>
  </si>
  <si>
    <t>076-2017</t>
  </si>
  <si>
    <t>HIRLANDER ROJAS ROJAS</t>
  </si>
  <si>
    <t>Jefe de la Región Chorotega</t>
  </si>
  <si>
    <t>PANAMA, 11 Y 12 DE DICIEMBRE DE 2017</t>
  </si>
  <si>
    <t>077-2017</t>
  </si>
  <si>
    <t>Roberto Delgado Castro</t>
  </si>
  <si>
    <t>Analista Unidad de Control de Deuda, Departamento de Gestión de Cobro de DESAF</t>
  </si>
  <si>
    <t>Conferencia Mundial de Laserfiche “Empower 2018”</t>
  </si>
  <si>
    <t>del 9 al 12 de enero de 2018</t>
  </si>
  <si>
    <t>Empresa Laserfiche</t>
  </si>
  <si>
    <t>Laserfiche</t>
  </si>
  <si>
    <t>077-2017 (bis)</t>
  </si>
  <si>
    <t>Reunión del Comité Técnico Bilateral Costa Rica Panamá</t>
  </si>
  <si>
    <t>Ciudad de Panamá, 11 y 12 de diciembre de 2017</t>
  </si>
  <si>
    <t>001-2018</t>
  </si>
  <si>
    <t>Isela Hernández Rodríguez</t>
  </si>
  <si>
    <t>Jefe del Departamento de Salarios y Secretaria Técnica del Consejo Nacional de
Salarios.</t>
  </si>
  <si>
    <t>Conferencia internacional “Mujeres protagonizando la economía, la inversión más rentable para el desarrollo sostenible”</t>
  </si>
  <si>
    <t>Ciudad de Panamá, Panamá.
29 y 30 de enero del 2018</t>
  </si>
  <si>
    <t>Gobierno de la República de Panamá</t>
  </si>
  <si>
    <t>002-2018</t>
  </si>
  <si>
    <t>Adhesión del Comité de Análisis Económico y del Desarrollo</t>
  </si>
  <si>
    <t>Francia, Paris
28 de febrero y 1 de marzo del 2018</t>
  </si>
  <si>
    <t>Comité de Análisis Económico y del Desarrollo</t>
  </si>
  <si>
    <t>003-2018</t>
  </si>
  <si>
    <t>Marisol Bolaños Gudiño,</t>
  </si>
  <si>
    <t>Directora del Despacho del Ministro, del Ministerio de Trabajo y Seguridad Social.</t>
  </si>
  <si>
    <t>Grupo de Trabajo sobre Empleo y al Comité de Empleo, Trabajo y Asuntos Sociales de la OCDE</t>
  </si>
  <si>
    <t>Francia, Paris 19 al 22 de marzo del 2018</t>
  </si>
  <si>
    <t>004-2018</t>
  </si>
  <si>
    <t>Comisión de Visas Restringidas y Refugio, para participar en la Misión de Información de País de Origen</t>
  </si>
  <si>
    <t>San Pedro Sula y Tegucigalpa, Honduras los días 9 al 12 de abril de 2018.</t>
  </si>
  <si>
    <t>005-2018</t>
  </si>
  <si>
    <t>Dunia Bermúdez Chaves</t>
  </si>
  <si>
    <t>Funcionaria de la Dirección Nacional de Seguridad Social</t>
  </si>
  <si>
    <t>IV Reunión Presencial de Puntos Focales</t>
  </si>
  <si>
    <t>Lima, Perú, del 7 al 11 de mayo de 2018</t>
  </si>
  <si>
    <t xml:space="preserve">Organización Internacional del Trabajo (OIT), iniciativa regional </t>
  </si>
  <si>
    <t>006-2018</t>
  </si>
  <si>
    <t>Asesor Ministro de Trabajo y Seguridad Social</t>
  </si>
  <si>
    <t>Reunión de Planeación 2018-2020 de la Conferencia Interamericana de Ministros de Trabajo (CIMT) de la OEA,</t>
  </si>
  <si>
    <t>Washington D.C., los días 26 y 27 de abril de 2018</t>
  </si>
  <si>
    <t>Organización de Estados Americanos (OEA) y Consejo Interamericano para el Desarrollo Integral</t>
  </si>
  <si>
    <t>007-2018</t>
  </si>
  <si>
    <t>Óscar Francisco Vargas Madrigal</t>
  </si>
  <si>
    <t>Economista del Departamento de Migraciones Laborales de la Dirección Nacional de Empleo</t>
  </si>
  <si>
    <t>“Taller sobre la protección consular de las personas trabajadoras migrantes”,</t>
  </si>
  <si>
    <t>Ciudad de Panamá el 25 y 26 de abril de 2018</t>
  </si>
  <si>
    <t>OIM y la Organización Internacional del Trabajo (OIT)</t>
  </si>
  <si>
    <t>010-2018</t>
  </si>
  <si>
    <t>107ª Reunión de la Conferencia Internacional del Trabajo (107ª CIT)</t>
  </si>
  <si>
    <t>Ginebra, Suiza, del 28 de mayo al 8 de junio de 2018</t>
  </si>
  <si>
    <t>011-2018</t>
  </si>
  <si>
    <t>012-2018</t>
  </si>
  <si>
    <t>013-2018</t>
  </si>
  <si>
    <t>Olman Chinchilla Hernández</t>
  </si>
  <si>
    <t>Presidente de la Confederación Movimiento de Trabajadores Costarricenses (CMTC)</t>
  </si>
  <si>
    <t>014-2018</t>
  </si>
  <si>
    <t>Gilberto Cascante Montero</t>
  </si>
  <si>
    <t>Consejero Técnico y Delegado Suplente del Sector Trabajador</t>
  </si>
  <si>
    <t>022-2018</t>
  </si>
  <si>
    <t>Ignacio Gutiérrez Bonilla</t>
  </si>
  <si>
    <t>Inspector de Trabajo de la Dirección Nacional de Inspección del Trabajo</t>
  </si>
  <si>
    <t>IV Congreso de Salud y Seguridad Ocupacional</t>
  </si>
  <si>
    <t>Ciudad de Panamá el 15-17 de agosto de 2018</t>
  </si>
  <si>
    <t>Federación Centroamericana y del Caribe de Salud Ocupacional (FECACSO)</t>
  </si>
  <si>
    <t xml:space="preserve">Por el participante </t>
  </si>
  <si>
    <t>023-2018</t>
  </si>
  <si>
    <t>Natalia Álvarez Rojas</t>
  </si>
  <si>
    <t>Viceministra del Trabajo del Área Social</t>
  </si>
  <si>
    <t>San Salvador, El Salvador, los días 20-22 de agosto de 2018</t>
  </si>
  <si>
    <t>024-2018</t>
  </si>
  <si>
    <t>026-2018</t>
  </si>
  <si>
    <t>Steven Núñez Rímola</t>
  </si>
  <si>
    <t>19ª Reunión Regional Americana</t>
  </si>
  <si>
    <t>Ciudad Panamá, Panamá, del 2 al 5 de octubre de 2018</t>
  </si>
  <si>
    <t>027-2018</t>
  </si>
  <si>
    <t>Mónica Monney Barrantes</t>
  </si>
  <si>
    <t>Funcionaria de la Secretaría Técnica del Consejo de Salud Ocupacional</t>
  </si>
  <si>
    <t>Taller
denominado “Un paso más hacia la inclusión: las TIC en la educación de alumnos con discapacidad visual”,</t>
  </si>
  <si>
    <t>Montevideo, Uruguay, del 24 al 28 de setiembre de 2018</t>
  </si>
  <si>
    <t>Agencia Española de cooperación Internacional para el Desarrollo (AECID)</t>
  </si>
  <si>
    <t>Agencia Española de cooperación Internacional para el Desarrollo (AECID) y Fundación Once para América Latina</t>
  </si>
  <si>
    <t>029-2018</t>
  </si>
  <si>
    <t>030-2018</t>
  </si>
  <si>
    <t>031-2018</t>
  </si>
  <si>
    <t>Jéssica Alexandra Gómez López</t>
  </si>
  <si>
    <t>Asesora Legal de UCCAEP</t>
  </si>
  <si>
    <t>032-2018</t>
  </si>
  <si>
    <t>033-2018</t>
  </si>
  <si>
    <t>034-2018</t>
  </si>
  <si>
    <t>Analista de Presupuesto de la Dirección Nacional de Desarrollo Social y Asignaciones Familiares</t>
  </si>
  <si>
    <t>Seminario Técnicas de predicción de ingresos públicos</t>
  </si>
  <si>
    <t>Cartagena de Indias, Colombia, del 01 al 05 de octubre del 2018</t>
  </si>
  <si>
    <t>Agencia Española para la Cooperación Internacional al Desarrollo</t>
  </si>
  <si>
    <t xml:space="preserve">Agencia Española para la Cooperación Internacional al Desarrollo y recursos propios </t>
  </si>
  <si>
    <t>035-2018</t>
  </si>
  <si>
    <t>036-2018</t>
  </si>
  <si>
    <t>N.A</t>
  </si>
  <si>
    <t>NA</t>
  </si>
  <si>
    <t>037-2018</t>
  </si>
  <si>
    <t>XVI Curso Regional sobre Derecho Internacional de Refugiados para América Latina y el Caribe y el VII Curso Regional sobre Apatridia</t>
  </si>
  <si>
    <t>Antigua, Guatemala, los días del 8-11 de octubre de 2018</t>
  </si>
  <si>
    <t>038-2018</t>
  </si>
  <si>
    <t>Jenny Ramírez Peñaranda</t>
  </si>
  <si>
    <t>Profesional en Migraciones Laborales</t>
  </si>
  <si>
    <t>Taller Regional de Gobernanza de la Migración Laboral</t>
  </si>
  <si>
    <t>Ciudad de México, México, los días 4 y 5 de setiembre de 2018</t>
  </si>
  <si>
    <t>Conferencia Regional sobre Migración (CRM)</t>
  </si>
  <si>
    <t>039-2018</t>
  </si>
  <si>
    <t>Guillermo Zúñiga Arias</t>
  </si>
  <si>
    <t>133 Sesión del Comité de Empleo, Trabajo y Asuntos Sociales (ELSAC)</t>
  </si>
  <si>
    <t>París, Francia, los días 17 y 18 de octubre de 2018</t>
  </si>
  <si>
    <t>040-2018</t>
  </si>
  <si>
    <t>Gestora de Empleo de la Dirección Nacional de Empleo</t>
  </si>
  <si>
    <t>Taller 4 de “Acompañamiento psicosocial individual y familiar”</t>
  </si>
  <si>
    <t>Ansunción, Paraguay, los días 17 a 19 de octubre de 2018</t>
  </si>
  <si>
    <t>Proyecto Desarrollo Inclusivo en América Latina: Una oportunidad para gobierno y actores sociales (DIALOGAS)</t>
  </si>
  <si>
    <t>042-2018</t>
  </si>
  <si>
    <t>Analista/Investigador del Observatorio del Mercado Laboral del MTSS</t>
  </si>
  <si>
    <t>Curso “Academia sobre la Transición a la Economía Formal”</t>
  </si>
  <si>
    <t>Turín, Italia, del 12 al 23 de noviembre de 2018</t>
  </si>
  <si>
    <t>Oficina de la Organización Internacional del Trabajo para América Central, Haití, Panamá y República Dominicana (OIT-San José)</t>
  </si>
  <si>
    <t>043-2018</t>
  </si>
  <si>
    <t>Alejandro Abarca Garro</t>
  </si>
  <si>
    <t>Analista en la Unidad de Evaluación de la Dirección Nacional de Asignaciones Familiares (DESAF)</t>
  </si>
  <si>
    <t>Conferencia de Desarrollo y Sostenibilidad</t>
  </si>
  <si>
    <t>Michigan, Estados Unidos, los días 9-11 de noviembre de 2018</t>
  </si>
  <si>
    <t>Universidad de Michigan</t>
  </si>
  <si>
    <t xml:space="preserve"> 044-2018</t>
  </si>
  <si>
    <t>Gabriela Marchena Mora</t>
  </si>
  <si>
    <t>de Asesora del Despacho del Señor Ministro y Coordinadora de la Comisión para la Igualdad y la no discriminación hacia la población LGBTI</t>
  </si>
  <si>
    <t>Consulta regional “La Milla Extra: más allá de las leyes de identidad de género para promover la inclusión social y económica de las personas trans en América Latina”</t>
  </si>
  <si>
    <t>Ciudad de Panamá, Panamá los días del 14 al 16 de noviembre de 2018</t>
  </si>
  <si>
    <t>Centro Regional para América Latina y el Caribe del Programa de las Naciones Unidas para el Desarrollo (PNUD)</t>
  </si>
  <si>
    <t>046-2018</t>
  </si>
  <si>
    <t>Ericka Álvarez Ramírez</t>
  </si>
  <si>
    <t>Comité Regional de Centroamérica y el Caribe, y del Comité Permanente</t>
  </si>
  <si>
    <t>Santo Domingo, República Dominicana, del 27 al 29 de noviembre de 2018</t>
  </si>
  <si>
    <t>049-2018</t>
  </si>
  <si>
    <t>Marcos Solano Chacón</t>
  </si>
  <si>
    <t>Jefe del del Programa Nacional de Empleo</t>
  </si>
  <si>
    <t>VI Reunión de responsables de
políticas de empleo de personas con discapacidad en Iberoamérica y en el V Foro de Empresas “Iberoamérica Incluye”</t>
  </si>
  <si>
    <t>Buenos Aires, Argentina los días 05, 06 y 07 de diciembre de 2018</t>
  </si>
  <si>
    <t>050-2018</t>
  </si>
  <si>
    <t>Katherine Berdugo Recio</t>
  </si>
  <si>
    <t>Jefa de la Unidad de Políticas, Proyectos y Programas de la Dirección de Economía Social Solidaria</t>
  </si>
  <si>
    <t>Programa de Co-Creación de Conocimientos “Women's Economic Empowerment through Business in SICA Region”</t>
  </si>
  <si>
    <t>Hiroshima, Japón del 09 de enero al 16 de febrero del 2019</t>
  </si>
  <si>
    <t>Agencia de Cooperación Internacional del Japón (JICA)</t>
  </si>
  <si>
    <t>001-2019</t>
  </si>
  <si>
    <t xml:space="preserve">Roberto Delgado Castro </t>
  </si>
  <si>
    <t>Analista Unidad de Control de Deuda, Departamento de Gestión de Cobro, de la DESAF</t>
  </si>
  <si>
    <t>Conferencia  Mundial de Laserfiche "Empower 2019"</t>
  </si>
  <si>
    <t>Long Beach, California del 5 al 8  de febrero de 2019</t>
  </si>
  <si>
    <t>Laserfiche - Recursos propios del participante</t>
  </si>
  <si>
    <t>002-2019</t>
  </si>
  <si>
    <t>Evento: "Los servicios públicos  de Empleo y la gestión de la migración laboral internacional en América Latina"</t>
  </si>
  <si>
    <t>Bogotá, Colombia  5 de febrero de 2019</t>
  </si>
  <si>
    <t>006-2019</t>
  </si>
  <si>
    <t>"Visita de Estudio para conocer el sistema de formación dual"</t>
  </si>
  <si>
    <t>Berlin- Bonn, Alemania del 4 al 8  de marzo de 2019</t>
  </si>
  <si>
    <t xml:space="preserve">Ministerio  Federal de Educación e Investigación de Alemania </t>
  </si>
  <si>
    <t>Ministerio Federal de Educación e Investigación de Alemania - Ministerio de Trabajo y Seguridad Social</t>
  </si>
  <si>
    <t>008-2019</t>
  </si>
  <si>
    <t xml:space="preserve">Edrei Cabezas Quintero  </t>
  </si>
  <si>
    <t>Asesor técnico de la Dirección Nacional de Empleo</t>
  </si>
  <si>
    <t xml:space="preserve">Seminario Birregional Europa América  Latina  "Más  jovenes en  las empresas: integrar trabajo  y  formación  como vía para mejorar la  empleabilidad juvenil y  la  productividad en las empresas" </t>
  </si>
  <si>
    <t>Lima, Perú  del 1al 2  de abril de 2019</t>
  </si>
  <si>
    <t xml:space="preserve">Programa EUROSOCIAL </t>
  </si>
  <si>
    <t>Programa EUROSOCIAL</t>
  </si>
  <si>
    <t>009-2019</t>
  </si>
  <si>
    <t xml:space="preserve">Martha  Argüello  Oviedo   </t>
  </si>
  <si>
    <t>Analista Investigadora del Observatorio del Mercado Laboral</t>
  </si>
  <si>
    <t xml:space="preserve">Seminario  Internacional  de alto nivel  "Nuevas y antiguas formas de informalidad laboral y empleo precario"   </t>
  </si>
  <si>
    <t>Santiago, Chile del 3 al 4  de abril de 2019</t>
  </si>
  <si>
    <t>Comisión Económica para  América Latina  y el Caribe (CEPAL)</t>
  </si>
  <si>
    <t>Comisión Económica para  América Latina  y el Caribe</t>
  </si>
  <si>
    <t>010-2019</t>
  </si>
  <si>
    <t xml:space="preserve">Guillermo  Zuñiga Arias </t>
  </si>
  <si>
    <t>Reunión del Comité de Empleo, Trabajo y Asuntos Sociales (ELSAC)</t>
  </si>
  <si>
    <t>París, Francia del 3 al 4 de abril de 2019</t>
  </si>
  <si>
    <t>011-2019</t>
  </si>
  <si>
    <t>Gabriela Marchena Marchena</t>
  </si>
  <si>
    <t>Asesora del Despacho del Señor Ministro</t>
  </si>
  <si>
    <t>Reunión Tripartita de Cooperación Triangular Sur – Sur sobre Igualdad Salarial</t>
  </si>
  <si>
    <t>Lima, Perú del 28 al 30 de mayo de 2019</t>
  </si>
  <si>
    <t>012-2019</t>
  </si>
  <si>
    <t>Tercera Reunión del comité Técnico Bilateral</t>
  </si>
  <si>
    <t>Ciudad de Panamá, Panamá del 29 al 30 de abril de 2019</t>
  </si>
  <si>
    <t>013-2019</t>
  </si>
  <si>
    <t>014-2019</t>
  </si>
  <si>
    <t>Jefe del Oficina Regional Chorotega de la Dirección Nacional de Inspección de Trabajo</t>
  </si>
  <si>
    <t>015-2019</t>
  </si>
  <si>
    <t>108ª Conferencia Internacional del Trabajo (CIT) - Reunión de Ministros/Máximos Responsables de la Seguridad y Salud en el
Trabajo de Iberoamérica y XI Congreso de Prevención de Riesgos Laborales en Iberoamérica</t>
  </si>
  <si>
    <t>Ginebra, Suiza del 10 al 21 de junio de 2019 - Bilbao, España del 24 al 25 de junio de 2019</t>
  </si>
  <si>
    <t>Organización Internacional del Trabajo (OIT) - Organización Iberoamericana de la Seguridad Social (OISS)</t>
  </si>
  <si>
    <t>Ministerio de Trabajo y Seguridad Social CR - Organización Iberoamericana de la Seguridad Social</t>
  </si>
  <si>
    <t>016-2019</t>
  </si>
  <si>
    <t>Jefa del Depto. de Asuntos Internacionales del Trabajo</t>
  </si>
  <si>
    <t>108ª Reunión de la Conferencia Internacional del Trabajo (CIT)</t>
  </si>
  <si>
    <t>Ginebra, Suiza del 9 al 21 de junio de 2019</t>
  </si>
  <si>
    <t>017-2019</t>
  </si>
  <si>
    <t>Fabio Masís Fallas</t>
  </si>
  <si>
    <t>Director Ejecutivo de la Unión Costarricense de Cámaras y Asociaciones de la Empresa Privada (UCCAEP)</t>
  </si>
  <si>
    <t>018-2019</t>
  </si>
  <si>
    <t>019-2019</t>
  </si>
  <si>
    <t>Secretaria General Adjunta de la Unión Nacional de Empleados de la Caja y de la Seguridad Social (UNDECA)</t>
  </si>
  <si>
    <t>020-2019</t>
  </si>
  <si>
    <t>Secretario General de la Confederación de Trabajadores Rerum Novarum (CTRN)</t>
  </si>
  <si>
    <t>021-2019 / 025-2019</t>
  </si>
  <si>
    <t>Conferencia Global sobre Contratación - Reuniones bilaterales con autoridades de Employment and Social Development Canadá</t>
  </si>
  <si>
    <t>Montreal, Canadá - Ottawa, Canadá del 4 al 10 de junio de 2019</t>
  </si>
  <si>
    <t>Organización Internacional de las Migraciones (OIM)</t>
  </si>
  <si>
    <t>Organización Internacional de las Migraciones - Ministerio de Trabajo y Seguridad Social - Recursos propios de la particiapante</t>
  </si>
  <si>
    <t>022-2019</t>
  </si>
  <si>
    <t>Presidenta de la Junta Directiva del CONAPDIS - Directora Nacional de Seguridad Social</t>
  </si>
  <si>
    <t>12ª Sesión de la Conferencia de los Estados Partes en la Convención sobre los derechos de las Personas con Discapacidad así como en la Reunión Iberoamericana del Proyecto Regional sobre Discapacidad</t>
  </si>
  <si>
    <t>Nueva York, Estados Unidos del 10 al 12 de junio de 2019</t>
  </si>
  <si>
    <t>Organización de Naciones Unidas (ONU)</t>
  </si>
  <si>
    <t>Consejo Nacional de las Personas con Discapacidad</t>
  </si>
  <si>
    <t>024-2019</t>
  </si>
  <si>
    <t>Florangel Castro Monge</t>
  </si>
  <si>
    <t>Reunión de la Junta de Comercio y Desarrollo Sostenible (JCDS) y el Foro de Diálogo de la Sociedad Civil (FDSC) que establece el Acuerdo de Asociación entre la Unión Europea y Centroamérica (ACCUE)</t>
  </si>
  <si>
    <t>Antigua, Guatemala del 24 al 26 de junio de 2019</t>
  </si>
  <si>
    <t>029-2019</t>
  </si>
  <si>
    <t>Foro: Estrategias de prevención y erradicación de trabajo infantil y protección del adolescente trabajador en el sector agrícola</t>
  </si>
  <si>
    <t>Antigua, Guatemala del 10 al 12 de julio de 2019</t>
  </si>
  <si>
    <t>Ministerio de Trabajo y Previsión Social
de Guatemala</t>
  </si>
  <si>
    <t>Fundación para la Eliminación del Trabajo Infantil en los Cultivos del Tabajo</t>
  </si>
  <si>
    <t>031-2019</t>
  </si>
  <si>
    <t>Gestora de empleo y coordinadora del Programa Empleate de la Dirección Nacional de Empleo</t>
  </si>
  <si>
    <t>Foro Regional “Desafíos y oportunidades para la Educación y Formación Técnica y Profesional en Centroamérica en el contexto de movilidad humana”</t>
  </si>
  <si>
    <t>Ciudad de Panamá, Panamá del 20 al 21 de agosto de 2019</t>
  </si>
  <si>
    <t>Organización de las Naciones Unidas para la Educación, la Ciencia y la Cultura (UNESCO)</t>
  </si>
  <si>
    <t>Organización de las Naciones Unidas para la Educación, la Ciencia y la Cultura</t>
  </si>
  <si>
    <t>033-2019</t>
  </si>
  <si>
    <t>Visita técnica al Departamento de Migraciones Laborales del Ministerio de Trabajo y Desarrollo Laboral de Panamá</t>
  </si>
  <si>
    <t>Programa Regional sobre Migraciones (Mesoamérica) de la Organización Internacional para las Migraciones (OIM)</t>
  </si>
  <si>
    <t>034-2019</t>
  </si>
  <si>
    <t>María del Rocío Ruiz Piedra</t>
  </si>
  <si>
    <t>Analista del Departamento de Migraciones Laborales</t>
  </si>
  <si>
    <t>035-2019</t>
  </si>
  <si>
    <t>Gilberth González Torres</t>
  </si>
  <si>
    <t>Coordinador a.i. - Unidad de Sistemas de Información del Departamento de Tecnologías de la Información y Comunicaciones</t>
  </si>
  <si>
    <t>036-2019</t>
  </si>
  <si>
    <t>José Daniel Rodríguez Vivas</t>
  </si>
  <si>
    <t>Inspector de Trabajo</t>
  </si>
  <si>
    <t>Intercambio de experiencias y buenas prácticas para el cumplimiento del Convenio 189, Convenio sobre
las trabajadoras y los trabajadores domésticos, 2011</t>
  </si>
  <si>
    <t>Montevideo, Uruguay del 9
al 13 de setiembre de 2019</t>
  </si>
  <si>
    <t>Red Interamericana de la Administración Laboral (RIAL) de la Organización de Estados Americanos (OEA)</t>
  </si>
  <si>
    <t>Red Interamericana de la Administración Laboral de la Organización de Estados Americanos</t>
  </si>
  <si>
    <t>037-2019</t>
  </si>
  <si>
    <t>Jefa de la Unidad de Género</t>
  </si>
  <si>
    <t>038-2019</t>
  </si>
  <si>
    <t>041-2019</t>
  </si>
  <si>
    <t>Ricardo Marín Azofeifa</t>
  </si>
  <si>
    <t>043-2019</t>
  </si>
  <si>
    <t>Jonatan Monge Loría</t>
  </si>
  <si>
    <t>Coordinador del Departamento de Migraciones Laborales de la Dirección Nacional de Empleo</t>
  </si>
  <si>
    <t>Taller Gobernanza de la Migración Laboral: contratación equitativa y prevención de prácticas fraudulentas</t>
  </si>
  <si>
    <t>Ciudad Guatemala, Guatemala del 3 al 5 de
setiembre de 2019</t>
  </si>
  <si>
    <t>Organización Internacional del Trabajo (OIT) Y la Organización Internacional para las Migraciones (OIM)</t>
  </si>
  <si>
    <t>Organización Internacional del Trabajo - Organización Internacional para las Migraciones</t>
  </si>
  <si>
    <t>044-2019</t>
  </si>
  <si>
    <t>Karla María Corrales Zúñiga</t>
  </si>
  <si>
    <t>Administradora de Cartera de Crédito de la Unidad Técnica de Apoyo de PRONAMYPE y Movilidad Social de la Dirección de Economía Social Solidaria</t>
  </si>
  <si>
    <t>Curso sobre Fomento de Pymes en las Comunidades del Programa de Co-Creación de Conocimientos</t>
  </si>
  <si>
    <t>Tokio, Japón del 11 al 28 de setiembre
de 2019</t>
  </si>
  <si>
    <t>Agencia de Cooperación
Internacional del Japón (JICA)</t>
  </si>
  <si>
    <t>Agencia de Cooperación
Internacional del Japón</t>
  </si>
  <si>
    <t>045-2019</t>
  </si>
  <si>
    <t>JefA de la Oficina de Atención al Trabajador
Infantil y Adolescente (OATIA)</t>
  </si>
  <si>
    <t>V reunión presencial de la Red de Puntos Focales de la Iniciativa Regional América Latina y el Caribe libre de Trabajo Infantil</t>
  </si>
  <si>
    <t>Lima, Perú del 22 al 25 de octubre de 2019</t>
  </si>
  <si>
    <t>Organización
Internacional del Trabajo</t>
  </si>
  <si>
    <t>046-2019</t>
  </si>
  <si>
    <t>Reunión de la Comisión Directiva de esa organización, así como panelista en el Seminario Internacional sobre “Las
reformas de la Seguridad Social en el marco de las nuevas relaciones de trabajo”</t>
  </si>
  <si>
    <t>Ciudad de Asunción, Paraguay del 09 al 10 de octubre de 2019</t>
  </si>
  <si>
    <t>Organización Iberoamericana de Seguridad Social</t>
  </si>
  <si>
    <t>047-2019</t>
  </si>
  <si>
    <t>Viceministra de Trabajo y Seguridad Social del Área Social</t>
  </si>
  <si>
    <t>Diálogo Internacional sobre Migración, que tendrá lugar en el Centro Internacional de Conferencia de Ginebra
(CICG) - Reuniones bilaterales, técnicas y políticas, con Especialistas de la Organización Internacional del Trabajo (OIT), Agencia de las Naciones Unidas para los refugiados (ACNUR) y OIM, incluidas agencias de cooperación internacional con sede en Ginebra</t>
  </si>
  <si>
    <t>Ginebra, Suiza del 14 al 18 de octubre de 2019</t>
  </si>
  <si>
    <t>Organización Internacional para las Migraciones - Ministerio de Trabajo y Seguridad Social CR</t>
  </si>
  <si>
    <t>048-2019</t>
  </si>
  <si>
    <t>Taller sobre Migración Laboral y las Personas Trabajadoras Fronterizas</t>
  </si>
  <si>
    <t>Tegucigalpa, Honduras del 24 al 25 de septiembre de 2019</t>
  </si>
  <si>
    <t>Organización Internacional del Trabajo (OIT) y la Organización Internacional para las Migraciones (OIM)</t>
  </si>
  <si>
    <t>Organización Internacional del Trabajo - la Organización Internacional para las Migraciones</t>
  </si>
  <si>
    <t>049-2019</t>
  </si>
  <si>
    <t>Asesora del Despacho del Señor Ministro de Trabajo y Seguridad Social</t>
  </si>
  <si>
    <t>Ciudad de Asunción, Paraguay, del 8 al 10 de octubre de 2019</t>
  </si>
  <si>
    <t>Organización Iberoamericana de
Seguridad Social (OISS)</t>
  </si>
  <si>
    <t xml:space="preserve">Organización Iberoamericana de
Seguridad Social </t>
  </si>
  <si>
    <t>050-2019</t>
  </si>
  <si>
    <t>Visita de aprendizaje</t>
  </si>
  <si>
    <t>Newark, New Jersey, Philadelphia, Pennsylvania, y Washington DC, Estados Unidos, los días 21 a 25 de octubre de 2019</t>
  </si>
  <si>
    <t>Proyecto Youth Pathways / Trayectorias Juveniles Costa Rica (Proyecto YPCR), Fundación PANIAMOR</t>
  </si>
  <si>
    <t>Fundación PANIAMOR con fondos del Proyecto Trayectorias Juveniles/Youth Pathways Costa Rica (Proyecto YPCR)</t>
  </si>
  <si>
    <t>051-2019</t>
  </si>
  <si>
    <t>055-2019</t>
  </si>
  <si>
    <t>Viceministra de Trabajo del Área
Social</t>
  </si>
  <si>
    <t>Seminario sobre el Futuro del Trabajo y el Rol de la Tecnología en la Prestación de Servicios Públicos de Empleo, así como en el
Dialogo Regional de Política sobre el mismo tema</t>
  </si>
  <si>
    <t>Washington, D.C., Estados Unidos de América del 5 al 7 de noviembre 2019</t>
  </si>
  <si>
    <t>Banco Interamericano de Desarrollo
(BID)</t>
  </si>
  <si>
    <t>056-2019</t>
  </si>
  <si>
    <t xml:space="preserve">Auditor General del Ministerio de Trabajo y Seguridad Social </t>
  </si>
  <si>
    <t>XXIV Congreso de Auditoría Interna, CLAI Paraguay 2019</t>
  </si>
  <si>
    <t>Asunción, Paraguay del 19 al 23 de octubre de 2019</t>
  </si>
  <si>
    <t>Fundación Latinoamericana de Auditores Internos (FLAI) y el Instituto de Auditores Internos de Paraguay (IAIPY)</t>
  </si>
  <si>
    <t>Fundación Latinoamericana de
Auditores Internos (FLAI)</t>
  </si>
  <si>
    <t>059-2019</t>
  </si>
  <si>
    <t>Asesora de Asuntos Internacionales del
Trabajo</t>
  </si>
  <si>
    <t>Reunión de los Grupos de Trabajo de la XX Conferencia Interamericana de Ministros de Trabajo (CIMT) y Reunión Preparatoria de la XXI
CIMT</t>
  </si>
  <si>
    <t>Quito, Ecuador del 3 al 5 de diciembre de 2019</t>
  </si>
  <si>
    <t>060-2019</t>
  </si>
  <si>
    <t>II Reunión Anual Marco Integral Regional para la Protección y Soluciones (MIRPS)</t>
  </si>
  <si>
    <t>Ciudad de México, México el 8 de noviembre de 2019</t>
  </si>
  <si>
    <t>Presidencia Pro-tempore del Marco Integral Regional para la Protección y Soluciones (MIRPS) y su Secretaría Técnica de la Oficina del Alto Comisionado de las Naciones Unidas para los Refugiados, y de la
Organización de los Estados Americanos (ACNUR-OEA)</t>
  </si>
  <si>
    <t>Oficina del Alto Comisionado de las Naciones Unidas para los Refugiados -
Organización de los Estados Americanos</t>
  </si>
  <si>
    <t>061-2019</t>
  </si>
  <si>
    <t>Andrés Montenegro Gómez</t>
  </si>
  <si>
    <t>Analista de Proyectos de Programa Nacional de Empleo de la Dirección Nacional de Empleo</t>
  </si>
  <si>
    <t>Reunión “La integración socio-económica de las personas migrantes y refugiadas venezolanas en América Latina y el Caribe: el aporte de los Ministerios de Trabajo en la Implementación de la Hoja de Ruta del Proceso de Quito”</t>
  </si>
  <si>
    <t>Bogotá, Colombia el 13 de noviembre de 2019</t>
  </si>
  <si>
    <t>Ministerio de Trabajo de Colombia y Organización Internacional del Trabajo (OIT)</t>
  </si>
  <si>
    <t>062-2019</t>
  </si>
  <si>
    <t>Geannina Dinarte Romero</t>
  </si>
  <si>
    <t>Ministra de Trabajo y Seguridad
Social</t>
  </si>
  <si>
    <t>Foro de Alto Nivel “Making Gender Equality Work”</t>
  </si>
  <si>
    <t>Oslo, Noruega, del 26 al 28 de noviembre de 2019</t>
  </si>
  <si>
    <t>Gobierno de Noruega</t>
  </si>
  <si>
    <t>063-2019</t>
  </si>
  <si>
    <t>Greivin Hernández González</t>
  </si>
  <si>
    <t>Director de Desarrollo Social y Asignaciones Familiares</t>
  </si>
  <si>
    <t>Reunión “Meeting of the Working Party on
Social Policy” y el taller “Homelessness and Affordable Housing Policies”</t>
  </si>
  <si>
    <t>París, Francia del 27 al 29 de noviembre de 2019</t>
  </si>
  <si>
    <t>065-2019</t>
  </si>
  <si>
    <t>Viceministra del Área Social</t>
  </si>
  <si>
    <t>Foro de Alto Nivel y Reunión
Ministerial sobre Migración e Integración</t>
  </si>
  <si>
    <t>París, Francia del 16 al
17 de enero de 2020</t>
  </si>
  <si>
    <t>065-2019 / 001-2020</t>
  </si>
  <si>
    <t>Foro de Alto Nivel y Reunión Ministerial sobre Migración e Integración</t>
  </si>
  <si>
    <t>París, Francia del 16 al 17 de enero de 2020</t>
  </si>
  <si>
    <t>002-2020</t>
  </si>
  <si>
    <t>María Gabriela Valverde Fallas</t>
  </si>
  <si>
    <t>Directora Ejecutiva del Consejo de Salud Ocupacional</t>
  </si>
  <si>
    <t>Seminario Estrategias Nacionales y Supranacionales de Seguridad y Salud en el Trabajo, Diseño y Evaluación</t>
  </si>
  <si>
    <t>Cartagena de Indias, Colombia del 24 al 28 de febrero de 2020</t>
  </si>
  <si>
    <t>Instituto Nacional de Seguridad y Salud en el Trabajo del Ministerio de Trabajo, Migraciones y Seguridad Social</t>
  </si>
  <si>
    <t>003-2020</t>
  </si>
  <si>
    <t>004-2020</t>
  </si>
  <si>
    <t>Trabajadora Social encargada del tema de factores psicosociales de la Secretaría Técnica del Consejo de Salud Ocupacional</t>
  </si>
  <si>
    <t>Taller tripartito “Intercambio de conocimientos sobre la manera de prevenir y eliminar la violencia y el acoso en el mundo del trabajo: una contribución a la aplicación de la estrategia de la OIT para la eliminación de la violencia y el acoso en el mundo del trabajo”</t>
  </si>
  <si>
    <t>Turín, Italia del 2 al 4 de marzo de 2020</t>
  </si>
  <si>
    <t>005-2020</t>
  </si>
  <si>
    <t>Foro Internacional “Seguridad y Salud en el Trabajo 2020”</t>
  </si>
  <si>
    <t>Ciudad de Panamá, Panamá del 5 al 6 de marzo de 2020</t>
  </si>
  <si>
    <t>Ministerio de Trabajo y Desarrollo Laboral de Panamá</t>
  </si>
  <si>
    <t>Recursos propios de la participante</t>
  </si>
  <si>
    <t>006-2020</t>
  </si>
  <si>
    <t>Audiencia General convocada por la Corte Interamericana de Derechos Humanos durante su 175 periodo de sesiones sobre Independencia Judicial</t>
  </si>
  <si>
    <t>Haití el día 5 de marzo de
2020</t>
  </si>
  <si>
    <t>Corte Interamericana de Derechos Humanos</t>
  </si>
  <si>
    <t>021-2021</t>
  </si>
  <si>
    <t xml:space="preserve">Silvia Lara Povedano </t>
  </si>
  <si>
    <t>Reunión extraordinaria del Consejo de Ministros y Ministras de Trabajo de Centroamérica y República Dominicana (CMT-CARD).</t>
  </si>
  <si>
    <t>Guatemala, Guatemala, 26 de agosto de 2021</t>
  </si>
  <si>
    <t>022-2021</t>
  </si>
  <si>
    <t>Viceministra de Trabajo del Área Social</t>
  </si>
  <si>
    <t>026-2021</t>
  </si>
  <si>
    <t>Conferencia SALMA 2021 Empoderando a las mujeres para altos puestos de liderazgo</t>
  </si>
  <si>
    <t>Panamá, Panamá, del 9 al 12 de noviembre de 2021.</t>
  </si>
  <si>
    <t xml:space="preserve">Programa Regional de la Fundación Konrad Adenauer (KAS) "Alianzas para la Democracia y el Desarrollo con América Latina" (ADELA) y de Sustainable Innovation, Development&amp; Equality (SIDE) </t>
  </si>
  <si>
    <t>Fundación Konrad Adenauer.</t>
  </si>
  <si>
    <t>005-2022</t>
  </si>
  <si>
    <t>Priscilla Rivera Castillo</t>
  </si>
  <si>
    <t>Asesora de la Señora Ministra y Representante del MTSS en el Consejo Directivo de CONAPE.</t>
  </si>
  <si>
    <t>Seminario Internacional “Crédito Educativo: Efectos y Desafíos para la Equidad y la Movilidad Social"</t>
  </si>
  <si>
    <t>Bogotá, Colombia, los días 21 y 22 de abril de 2022.</t>
  </si>
  <si>
    <t>nstituto Colombiano de Crédito Educativo y Estudios Técnicos en el Exterior – ICETEX y la Universidad Cooperativa de Colombia UCC</t>
  </si>
  <si>
    <t>Comisión Nacional de Préstamos para la Educación (CONAPE)</t>
  </si>
  <si>
    <t>006-2022</t>
  </si>
  <si>
    <t>Foro sobre programas de movilidad laboral: Logros y desafíos en la movilidad laboral desde la perspectiva de las personas trabajadoras, empleadoras y los gobiernos.</t>
  </si>
  <si>
    <t>San Salvador, El Salvador, 26 y 27 de mayo de 2022.</t>
  </si>
  <si>
    <t xml:space="preserve">Organización Internacional del Trabajo (OIT) </t>
  </si>
  <si>
    <t>OIT</t>
  </si>
  <si>
    <t>009-2022</t>
  </si>
  <si>
    <t>Foro Internacional Inclusión de las juventudes en el mundo del trabajo: un reto para Centroamérica y República Dominicana</t>
  </si>
  <si>
    <t>Ciudad de Panamá, Panamá, los días 1 y 2 de junio de 2022.</t>
  </si>
  <si>
    <t>Programa Eurosocial +</t>
  </si>
  <si>
    <t>Eurosocial</t>
  </si>
  <si>
    <t>010-2022</t>
  </si>
  <si>
    <t>María de los Angeles Chinchilla Vargas</t>
  </si>
  <si>
    <t xml:space="preserve">Subjefe del Departamento de Protección Especial al Trabajador </t>
  </si>
  <si>
    <t>Misión de Transferencia del Modelo de Compras de la República Dominicana a Costa Rica.</t>
  </si>
  <si>
    <t>Santo Domingo, República Dominicana, 18 a 22 de julio de 2022.</t>
  </si>
  <si>
    <t>Proyecto de Oferta de Cooperación de Compras y Contrataciones,</t>
  </si>
  <si>
    <t>011-2022</t>
  </si>
  <si>
    <t>Marta Eugenia Esquivel Rodríguez</t>
  </si>
  <si>
    <t xml:space="preserve">Reunión ordinaria del Consejo de Ministras y Ministros de Trabajo de Centroamérica y República Dominicana. </t>
  </si>
  <si>
    <t>La Antigua, Guatemala,s 18 y 19 de julio de 2022.</t>
  </si>
  <si>
    <t>015-2022</t>
  </si>
  <si>
    <t>Gindra Brenes Poveda</t>
  </si>
  <si>
    <t>Jefe del Departamento de Generación de Empleo de la Dirección Nacional de Empleo</t>
  </si>
  <si>
    <t>II Seminario regional: ´´Empresas y Trabajo Decente: la dimensión laboral de la conducta empresarial responsable en América latina y el Caribe”</t>
  </si>
  <si>
    <t xml:space="preserve">Ciudad de Panamá, Panamá,  31 de agosto al 02 de septiembre de 2022. </t>
  </si>
  <si>
    <t>Proyecto Conducta Empresarial Responsable en América Latina y el Caribe – CERALC.</t>
  </si>
  <si>
    <t>Proyecto CERALC</t>
  </si>
  <si>
    <t>016-2022</t>
  </si>
  <si>
    <t>Taller sobre Reintegración Sostenible</t>
  </si>
  <si>
    <t>Puebla, México, el 7 y 8 de setiembre del 2022.</t>
  </si>
  <si>
    <t>CRM</t>
  </si>
  <si>
    <t>018-2022</t>
  </si>
  <si>
    <t>Dialogo Regional de Política ‘Transformación Digital de los Servicios Públicos de Empleo’.</t>
  </si>
  <si>
    <t>Lima, Perú, el 18 y 19 de octubre de 2022</t>
  </si>
  <si>
    <t>BID</t>
  </si>
  <si>
    <t>020-2022</t>
  </si>
  <si>
    <t>Luis Paulino Mora Lizano</t>
  </si>
  <si>
    <t>Viceministro del Área Social</t>
  </si>
  <si>
    <t>Conferencia Regional de Alto Nivel “ODS 9 – progreso mediante la innovación en América Latina y el Caribe”</t>
  </si>
  <si>
    <t>Ciudad de Panamá, Panamá, 18 al 20 de octubre de 2022</t>
  </si>
  <si>
    <t>Organización de las Naciones Unidas para el Desarrollo Industrial (ONUDI)</t>
  </si>
  <si>
    <t>ONUDI</t>
  </si>
  <si>
    <t xml:space="preserve"> II Foro sobre retos de la formalización laboral en Iberoamérica “Medidas innovadoras para el fomento de la ampliación de cobertura de la seguridad social a trabajadores informales”</t>
  </si>
  <si>
    <t>Bogotá, Colombia, los días 20 y 21 de octubre de 2022.</t>
  </si>
  <si>
    <t>Organización Iberoamericana de la Seguridad Social (OISS)</t>
  </si>
  <si>
    <t>OISS</t>
  </si>
  <si>
    <t>021-2022</t>
  </si>
  <si>
    <t>Curso Interamericano sobre Migraciones Internacionales.,</t>
  </si>
  <si>
    <t>Buenos Aires, Argentina,  17 al 28 de octubre de 2022.</t>
  </si>
  <si>
    <t xml:space="preserve">OIM </t>
  </si>
  <si>
    <t>Seminario Regional "Articulación entre transferencias monetarias e intervenciones para la inclusión social y productiva", en el marco del II Encuentro de Programa de 
EUROsocial</t>
  </si>
  <si>
    <t>023-2022</t>
  </si>
  <si>
    <t>Ministro de Trabajo y Seguridad Social a.i.</t>
  </si>
  <si>
    <t>Reunión Ordinaria Consejo de Ministros y Ministras de Trabajo de Centroamérica y República Dominicana</t>
  </si>
  <si>
    <t>Tegucigalpa, Honduras, 1 y 2 de diciembre de 2022</t>
  </si>
  <si>
    <t>Secretaría de Estado en los Despachos de Trabajo y Seguridad Social de Honduras</t>
  </si>
  <si>
    <t>024-2022</t>
  </si>
  <si>
    <t xml:space="preserve">Taller para la identificación de oportunidades regionales, que tendrá lugar en </t>
  </si>
  <si>
    <t>Ciudad de Panamá, Panamá, 22 y 23 de noviembre de 2022.</t>
  </si>
  <si>
    <t>Unión Europea
Agencia Española de Cooperación Internacional para el Desarrollo
Organización de Estados Americanos</t>
  </si>
  <si>
    <t>UE
AECID
OEA</t>
  </si>
  <si>
    <t>025-2022</t>
  </si>
  <si>
    <t>Asesora de Asuntos Internacionales del Trabajo.</t>
  </si>
  <si>
    <t>026-2022</t>
  </si>
  <si>
    <t>Jefa de Asuntos Internacionales del Trabajo</t>
  </si>
  <si>
    <t>Conferencia UE-Centroamérica sobre informalidad, libertad de asociación y lucha contra el trabajo infantil.</t>
  </si>
  <si>
    <t>Ciudad de Guatemala, Guatemala, 29 y 30 de noviembre de 2022</t>
  </si>
  <si>
    <t>Unión Europea</t>
  </si>
  <si>
    <t>UE</t>
  </si>
  <si>
    <t>003-2023</t>
  </si>
  <si>
    <t>Jefa de la Unidad de Equidad de Género</t>
  </si>
  <si>
    <t>l Simposio Iberoamericano "Invertir en cuidados para hacer el trabajo doméstico, un trabajo decente",</t>
  </si>
  <si>
    <t>Cartagena de Indias (Colombia,28 de febrero al 2 de marzo de 2023</t>
  </si>
  <si>
    <t>Organización Internacional del Trabajo
Agencia Española de Cooperación Internacional para el Desarrollo</t>
  </si>
  <si>
    <t>OIT AECID</t>
  </si>
  <si>
    <t>005-2023</t>
  </si>
  <si>
    <t>Amanda Calvo Santana</t>
  </si>
  <si>
    <t>Asesora del Despacho del Ministro</t>
  </si>
  <si>
    <t>Reunión Nacional de Directores del Servicio Nacional de Empleo de México.</t>
  </si>
  <si>
    <t>Ciudad de México, México, 15-17 de marzo de 2022</t>
  </si>
  <si>
    <t>008-2023</t>
  </si>
  <si>
    <t>V Encuentro Iberoamericano sobre equidad de género y seguridad social</t>
  </si>
  <si>
    <t>Asunción, Paraguay, 20 y 21 de abril de 2023</t>
  </si>
  <si>
    <t>Organización Iberoamericana de la Seguridad Social</t>
  </si>
  <si>
    <t>015-2023</t>
  </si>
  <si>
    <t>111 Conferencia Internacional del Trabajo</t>
  </si>
  <si>
    <t>Ginebra, Suiza, 12-16 de junio de 2023</t>
  </si>
  <si>
    <t>MTSS</t>
  </si>
  <si>
    <t>016-2023</t>
  </si>
  <si>
    <t>017-2023</t>
  </si>
  <si>
    <t>Jessica Alexandra Gómez López</t>
  </si>
  <si>
    <t>Delegada Titular Sector Empleador</t>
  </si>
  <si>
    <t>Ginebra, Suiza, 04-16 de junio de 2023</t>
  </si>
  <si>
    <t>018-2023</t>
  </si>
  <si>
    <t>Fanny Sequeira Mata</t>
  </si>
  <si>
    <t>Delegada Titular Sector Trabajador</t>
  </si>
  <si>
    <t>019-2023</t>
  </si>
  <si>
    <t>Jorge Coronado Marroquín</t>
  </si>
  <si>
    <t>Delegado Suplente Sector Trabajador</t>
  </si>
  <si>
    <t>020-2023</t>
  </si>
  <si>
    <t>Delegado Suplente Sector Empleador</t>
  </si>
  <si>
    <t>023-2023</t>
  </si>
  <si>
    <t>Taller basado en el Intercambio de Experiencias sobre Trabajo Doméstico y Agrícola de personas trabajadoras migrantes y Migración Circular</t>
  </si>
  <si>
    <t>Ciudad de Panamá, Panamá, 28-29 de junio de 2023</t>
  </si>
  <si>
    <t>OIM</t>
  </si>
  <si>
    <t>024-2023</t>
  </si>
  <si>
    <t>Carlos Fernández Álvarez</t>
  </si>
  <si>
    <t>Analista Investigador del Observatorio del Mercado Laboral</t>
  </si>
  <si>
    <t>Tercer Seminario Regional de Desarrollo Social: Promover la inclusión laboral como una forma de superar las desigualdades y la informalidad en América Latina y el Caribe.</t>
  </si>
  <si>
    <t>Santiago, Chile, 27-29 de junio de 2023</t>
  </si>
  <si>
    <t>Comisión Económica para América Latina y el Caribe (CEPAL)</t>
  </si>
  <si>
    <t>CEPAL</t>
  </si>
  <si>
    <t>025-2023</t>
  </si>
  <si>
    <t>Esmeralda Benavides Murillo</t>
  </si>
  <si>
    <t>Jefa del Observatorio del Mercado Laboral</t>
  </si>
  <si>
    <t>Visita de intercambio con el Servicio Nacional de Capacitación, el Observatorio Laboral y el Instituto Nacional de Estadísticas de Chile</t>
  </si>
  <si>
    <t>Santiago, Chile, 26-30 de junio de 2023</t>
  </si>
  <si>
    <t>Servicio Nacional de Capacitación, Observatorio Laboral y el Instituto Nacional de Estadísticas de Chile</t>
  </si>
  <si>
    <t>026-2023</t>
  </si>
  <si>
    <t>Analista investigador del Observatorio del Mercado Laboral</t>
  </si>
  <si>
    <t>027-2023</t>
  </si>
  <si>
    <t>Asesora Despacho del Ministro</t>
  </si>
  <si>
    <t>028-2023</t>
  </si>
  <si>
    <t>Analista de Migraciones Laborales</t>
  </si>
  <si>
    <t>Encuentro Regional de Buenas Prácticas de Integración Económica para Personas Migrantes y Refugiadas en Comunidades de Acogida</t>
  </si>
  <si>
    <t>Ciudad de México, México, 29-30 de junio de 2023</t>
  </si>
  <si>
    <t>Secretaría de Integración Social Centroamericana (SISCA)</t>
  </si>
  <si>
    <t>Programas CaPAZ II y Alternativas de la Cooperación Alemana al Desarrollo (GIZ)</t>
  </si>
  <si>
    <t>029-2023</t>
  </si>
  <si>
    <t>Walter Villalobos Fernández</t>
  </si>
  <si>
    <t>030-2023</t>
  </si>
  <si>
    <t>Foro Regional den Conmemoración del Día del Refugiado</t>
  </si>
  <si>
    <t>Ciudad de Panamá, Panamá, 20 de junio de 2023</t>
  </si>
  <si>
    <t>036-2023</t>
  </si>
  <si>
    <t>Marta Eugenia Arguello Oviedo</t>
  </si>
  <si>
    <t>Taller sobre Sistemas de Información del Mercado Laboral y Estadísticas de Migración Laboral</t>
  </si>
  <si>
    <t>Ciudad de Panamá, Panamá, 3-4 de agosto de 2023</t>
  </si>
  <si>
    <t>037-2023</t>
  </si>
  <si>
    <t>Oscar Francisco Vargas Madrigal</t>
  </si>
  <si>
    <t>038-2023</t>
  </si>
  <si>
    <t>Víctor Aguilar Arias</t>
  </si>
  <si>
    <t>Director Nacional de Inspección de Trabajo</t>
  </si>
  <si>
    <t>Reunión Anual Ordinaria del Comité Técnico Bilateral Costa Rica Panamá conformado en el marco del Acuerdo relativo al mecanismo de coordinación para flujos migratorios con fines de empleo y ocupación</t>
  </si>
  <si>
    <t>Ciudad de Panamá, 15-19 de agosto de 2023</t>
  </si>
  <si>
    <t>039-2023</t>
  </si>
  <si>
    <t>Hazel Fallas Murcia</t>
  </si>
  <si>
    <t>Directora Nacional de Empleo</t>
  </si>
  <si>
    <t>040-2023</t>
  </si>
  <si>
    <t>041-2023</t>
  </si>
  <si>
    <t>Arturo Carballo Madrigal</t>
  </si>
  <si>
    <t>OI</t>
  </si>
  <si>
    <t>044-2023</t>
  </si>
  <si>
    <t>Bernal Bolaños Castillo</t>
  </si>
  <si>
    <t>Director General Administrativo Financiero y Oficial Mayor</t>
  </si>
  <si>
    <t>Taller Regional de Intercambio de Experiencias en Gestión de Entrada, Permanencia y Salidad de Personas Trabajadoras Temporales Migrantes en los Estados Miembros del SICA</t>
  </si>
  <si>
    <t>La Antigua, Guatemala, 11-12 de setiembre de 2023</t>
  </si>
  <si>
    <t>Secretaría Ejecutiva del Consejo de Ministros de Salud de Centroamérica y República Dominicana (SE-COMISCA)</t>
  </si>
  <si>
    <t>COMISCA y Fondo España SICA</t>
  </si>
  <si>
    <t>045-2023</t>
  </si>
  <si>
    <t>Viceministro del Area Social</t>
  </si>
  <si>
    <t>Conferencia Internacional OIT-AICESIS: El papel del diálogo social y de sus instituciones en la lucha contra las desigualdades en el mundo del Trabajo</t>
  </si>
  <si>
    <t>Atenas, Grecia,23-24 de noviembre de 2023</t>
  </si>
  <si>
    <t>nA</t>
  </si>
  <si>
    <t>046-2023</t>
  </si>
  <si>
    <t>144 Sesión del Comité de empleo, Trabajo y Asuntos Sociales (ELSAC)</t>
  </si>
  <si>
    <t>París, Francia, 10-11 de octubre de 2023</t>
  </si>
  <si>
    <t>₡647.864,44</t>
  </si>
  <si>
    <t>₡910.000,00</t>
  </si>
  <si>
    <t>₡1.557.864,44</t>
  </si>
  <si>
    <t>047-2023</t>
  </si>
  <si>
    <t>144 Sesión del Comité de Empleo, Trabajo y Asuntos Sociales (ELSAC)</t>
  </si>
  <si>
    <t>París, Francia, 10-11 de octubre de 202</t>
  </si>
  <si>
    <t>₡480.127,56</t>
  </si>
  <si>
    <t>₡1.390.127,56</t>
  </si>
  <si>
    <t>048-2023</t>
  </si>
  <si>
    <t>Taller temático "Integración socioeconómica de personas refugiadas y migrantes en América Latina y el Caribe"</t>
  </si>
  <si>
    <t>Bogotá, Colombia, 27-28 de setiembre de 2023</t>
  </si>
  <si>
    <t>Secretaría Técnica del Proceso de Quito</t>
  </si>
  <si>
    <t>049-2023</t>
  </si>
  <si>
    <t>Diálogo Regional de Política 2023 "La Integración Laboral de las Personas Migrantes en América Latina y el Caribe: Oportunidades y Desafíos"</t>
  </si>
  <si>
    <t>Ciudad de Panamá, 17-18 de octubre de 2023</t>
  </si>
  <si>
    <t>050-2023</t>
  </si>
  <si>
    <t>Subjefe del Departamento de Protección Especial al Trabajador</t>
  </si>
  <si>
    <t>IX Reunión Anual de la Red de Puntos Focales de la Iniciativa Regional América Latina y el Caribe Libre de Trabajo Infantil</t>
  </si>
  <si>
    <t>Lima, Perú, 24-27 de octubre de 2023</t>
  </si>
  <si>
    <t>052-2023</t>
  </si>
  <si>
    <t>Ana Yancy Cordero Araya</t>
  </si>
  <si>
    <t>Funcionaria del Departamento de Igualdad de Oportunidades para Personas con Discapacidad</t>
  </si>
  <si>
    <t>Primer Encuentro Regional de Proyectos Nacionales de Portalento</t>
  </si>
  <si>
    <t>Santo Domingo, República Dominicana, 22-23 de noviembre de 2023</t>
  </si>
  <si>
    <t>Grupo Social ONCE</t>
  </si>
  <si>
    <t>053-2023</t>
  </si>
  <si>
    <t>Encuentro "Protección social y movilidad internacional de las personas trabajadoras: retos y buenas prácticas en la Unión Europea e Iberoamérica</t>
  </si>
  <si>
    <t>Alcalá de Henares, Madrid, España, 6-7 de noviembre de 2023</t>
  </si>
  <si>
    <t>054-2023</t>
  </si>
  <si>
    <t>Taller Hemisférico RIAL/OEA "Mejorando el cumplimiento de la legislación laboral en las Américas"</t>
  </si>
  <si>
    <t>Washington D.C, Estados Unidos de América, 5-6 de diciembre de 2023</t>
  </si>
  <si>
    <t>OEA</t>
  </si>
  <si>
    <t>057-2023</t>
  </si>
  <si>
    <t>II Encuentro Plenario de la Red Iberoamericana de Inspecciones de Trabajo (REDIBIT) y Seminario Técnico para Altos Responsables de las Inspecciones del Trabajo</t>
  </si>
  <si>
    <t>Lima, Perú, 20-22 de noviembre de 2023</t>
  </si>
  <si>
    <t>058-2023</t>
  </si>
  <si>
    <t>Alexander Astorga Monge</t>
  </si>
  <si>
    <t>Viceministro del Área Laboral</t>
  </si>
  <si>
    <t>059-2023</t>
  </si>
  <si>
    <t>María Karina Calderón Rodríguez</t>
  </si>
  <si>
    <t>Gestora de Política Pública de la DESS</t>
  </si>
  <si>
    <t>Academia de Desarrollo Rural Justicia Social para Economías Rurales, Resilientes, Inclusivas y Productivas</t>
  </si>
  <si>
    <t>Turín, Italia, 4-8 de diciembre de 2023</t>
  </si>
  <si>
    <t>060-2023</t>
  </si>
  <si>
    <t>OEA
Funcionario</t>
  </si>
  <si>
    <t>061-2023</t>
  </si>
  <si>
    <t>Grettel Solano Morales</t>
  </si>
  <si>
    <t>Asesora Legal de la Unidad de Género</t>
  </si>
  <si>
    <t>Coloquio-Taller para la inclusión de personas con discapacidad en el mercado laboral en Iberoamérica.</t>
  </si>
  <si>
    <t>Cartagena de Indias, Colombia,11-15 de diciembre de 2023.</t>
  </si>
  <si>
    <t>AECID
Funcionaria</t>
  </si>
  <si>
    <t>001-2024</t>
  </si>
  <si>
    <t>Cumbre de Habilidades 2024: Habilidades para el futuro – Construyendo puentes para nuevas oportunidades.</t>
  </si>
  <si>
    <t>Bruselas, Bélgica, 21 - 22 de febrero de 2024.</t>
  </si>
  <si>
    <t>Ministerio de Trabajo y Seguridad Social</t>
  </si>
  <si>
    <t>002-2024</t>
  </si>
  <si>
    <t>Marisol Víquez Oviedo</t>
  </si>
  <si>
    <t>Taller Regional Tripartito “Consulta de la propuesta FORLAC 2.0”</t>
  </si>
  <si>
    <t>Lima, Perú, 22 de febrero de 2024.</t>
  </si>
  <si>
    <t>003-2024</t>
  </si>
  <si>
    <t>Glenda Sánchez Brenes</t>
  </si>
  <si>
    <t>Directora Nacional de Pensiones</t>
  </si>
  <si>
    <t>Reunión del Comité Permanente de la OISS</t>
  </si>
  <si>
    <t>San Salvador, El Salvador, 19-21 de marzo de 2024</t>
  </si>
  <si>
    <t>004-2024</t>
  </si>
  <si>
    <t>Acto de Instalación del Comité Técnico Bilateral del Acuerdo Relativo al Mecanismo de Coordinación para Flujos Migratorios con Fines de Empleo y de Ocupación entre El Salvador y Costa Rica</t>
  </si>
  <si>
    <t>San Salvador, El Salvador, 19-20 de marzo de 2024</t>
  </si>
  <si>
    <t>005-2024</t>
  </si>
  <si>
    <t>006-2024</t>
  </si>
  <si>
    <t>Tatiana Quesada Espinoza</t>
  </si>
  <si>
    <t>Directora Nacional de Inspección de Trabajo</t>
  </si>
  <si>
    <t>007-2024</t>
  </si>
  <si>
    <t>Actividad Subregional de Libertad Sindical, Diálogo Social y Solución de Conflictos Laborales</t>
  </si>
  <si>
    <t>Ciudad de Panamá, Panamá, 18-19 de marzo de 2024</t>
  </si>
  <si>
    <t>009-2024</t>
  </si>
  <si>
    <t>Reunión Técnica para la implementación del Sistema de Trazabilidad Laboral Migratorio (SITLAM)</t>
  </si>
  <si>
    <t>Ciudad de Panamá, Panamá, 16-18 de abril de 2024</t>
  </si>
  <si>
    <t>010-2024</t>
  </si>
  <si>
    <t>Acto de Instalación del Comité Técnico Bilateral del Acuerdo Relativo al Mecanismo de Coordinación para Flujos Migratorios con Fines de Empleo y de Ocupación entre Guatemala y Costa Rica</t>
  </si>
  <si>
    <t>La Antigua, Guatemala, 21-22 de mayo de 2024</t>
  </si>
  <si>
    <t>Gobierno de Guatemala</t>
  </si>
  <si>
    <t>011-2024</t>
  </si>
  <si>
    <t>012-2024</t>
  </si>
  <si>
    <t>013-2024</t>
  </si>
  <si>
    <t>014-2024</t>
  </si>
  <si>
    <t>015-2024</t>
  </si>
  <si>
    <t>Cindy Cascante Carmona</t>
  </si>
  <si>
    <t>Asesora Legal de la Dirección Nacional de Inspección del Trabajo</t>
  </si>
  <si>
    <t>016-2024</t>
  </si>
  <si>
    <t>112 Conferencia Internacional del Trabajo</t>
  </si>
  <si>
    <t>Ginebra, Suiza, 30 de mayo-14 de junio de 2024</t>
  </si>
  <si>
    <t>017-2024</t>
  </si>
  <si>
    <t>112 Conferencia Internacional del Trabajo y Reunión de la Junta de Comercio y Desarrollo Sostenible</t>
  </si>
  <si>
    <t>Ginebra, Suiza, 3-14 de junio de 2025</t>
  </si>
  <si>
    <t>Bruselas, Bélgica, 17-19 de junio de 2024.</t>
  </si>
  <si>
    <t>018-2024</t>
  </si>
  <si>
    <t>Delegado Titular Sector Empleador</t>
  </si>
  <si>
    <t>Ginebra, Suiza, 2-14 de junio de 2024</t>
  </si>
  <si>
    <t>019-2024</t>
  </si>
  <si>
    <t>Luis Carlo Fernández Flores</t>
  </si>
  <si>
    <t>020-2024</t>
  </si>
  <si>
    <t>021-2024</t>
  </si>
  <si>
    <t>Número de cédula</t>
  </si>
  <si>
    <t>Informe de viaje</t>
  </si>
  <si>
    <t>Notas</t>
  </si>
  <si>
    <t>022-2024</t>
  </si>
  <si>
    <t>Reunión de Alto Nivel de la Red de Política Global y reunión preparatoria con altas autoridades de la OIM.</t>
  </si>
  <si>
    <t>Ginebra, Suiza, 9-11 de junio de 2024</t>
  </si>
  <si>
    <t>023-2024</t>
  </si>
  <si>
    <t>024-2024</t>
  </si>
  <si>
    <t>Reunión hemisférica sobre vías regulares para la migración laboral</t>
  </si>
  <si>
    <t>Ciudad de México, el 25 de junio de 2024.</t>
  </si>
  <si>
    <t>Viaje cancelado</t>
  </si>
  <si>
    <t>025-2024</t>
  </si>
  <si>
    <t>Cristina Cordero Porras</t>
  </si>
  <si>
    <t>Jefa del Despacho del Ministro</t>
  </si>
  <si>
    <t>027-2024</t>
  </si>
  <si>
    <t>Taller regional para América Latina y el Caribe sobre herramientas de evaluación del empleo para la planificación del desarrollo (enfoque en cambio climático, NDC y Empleo) y el establecimiento de una red regional de formación asociada a la Red de Instituciones de Evaluación de Empleos Verdes (GAIN)”</t>
  </si>
  <si>
    <t>Bogotá, Colombia, 13 a 16 de agosto de 2024</t>
  </si>
  <si>
    <t>028-2024</t>
  </si>
  <si>
    <t>Segundo Foro Técnico Internacional de Altos Responsables de las Inspecciones de Trabajo: “Trabajando juntos por la Justicia Social a través de la Inspección de Trabajo”</t>
  </si>
  <si>
    <t>Trondheim, Noruega, 24 y 25 de setiembre de 2024</t>
  </si>
  <si>
    <t>Ministerio de Trabajo e Inclusión Social del Reino de Noruega</t>
  </si>
  <si>
    <t>OIT
Gobierno de Noruega</t>
  </si>
  <si>
    <t>029-2024</t>
  </si>
  <si>
    <t>Reunión de coordinación en el marco de la implementación del Sistema de Trazabilidad laboral Migratoria (SITLAM); y evento de capacitación “Cómo medimos y comunicamos los avances del MIRPS.</t>
  </si>
  <si>
    <t>Ciudad de Panamá, Panamá, 3 a 5 de setiembre de 2024</t>
  </si>
  <si>
    <t>Organización Internacional para las Migraciones
Marco Integral Regrional para Protección y Soluciones (MIRPS)</t>
  </si>
  <si>
    <t>OIM
MIRPS</t>
  </si>
  <si>
    <t>030-2024</t>
  </si>
  <si>
    <t>Alejandra Chaves Fernández</t>
  </si>
  <si>
    <t>Curso “Protección de los derechos de las personas trabajadoras por cuenta ajena, especialmente los migrantes en situación de precariedad: Desafíos comunes en la región para garantizar su seguridad y salud”.</t>
  </si>
  <si>
    <t xml:space="preserve">Cartagena de Indias, Colombia, 2 a 6 de setiembre de 2024. 
</t>
  </si>
  <si>
    <t>AECID
Recursos propios de la participante</t>
  </si>
  <si>
    <t>032-2024</t>
  </si>
  <si>
    <t>Emma Chacón Alvarado</t>
  </si>
  <si>
    <t>Asesora de Género</t>
  </si>
  <si>
    <t>“Academia de Género e Inclusión: Promover la igualdad de género y el trabajo decente para alcanzar la justicia social en América Latina y el Caribe”</t>
  </si>
  <si>
    <t xml:space="preserve">Lima, Perú, 21 a 25 de octubre de 2024. 
</t>
  </si>
  <si>
    <t>Centro Internacional de Formación de la Organización Internacional del Trabajo (ITCILO)</t>
  </si>
  <si>
    <t>ITCILO
OIT</t>
  </si>
  <si>
    <t>033-2024</t>
  </si>
  <si>
    <t>III Encuentro de la REDIBIT; Seminario técnico de alto nivel para responsables de las inspecciones del trabajo y Conmemoración del Centenario de la Dirección del Trabajo de Chile”</t>
  </si>
  <si>
    <t>Santiago, Chile, los días 2, 3 y 4 de octubre de 2024.</t>
  </si>
  <si>
    <t>Red Iberoamericana de Inspecciones del Trabajo (REDIBIT)</t>
  </si>
  <si>
    <t>Gobierno de Canadá
REDIBIT</t>
  </si>
  <si>
    <t>034-2024</t>
  </si>
  <si>
    <t>035-2024</t>
  </si>
  <si>
    <t>Patricia Molina Solano</t>
  </si>
  <si>
    <t>036-2024</t>
  </si>
  <si>
    <t>Encuentro Iberoamericano “La seguridad social y los desafíos de futuro. La mejora de la gobernanza de sus instituciones en Iberoamérica”</t>
  </si>
  <si>
    <t>Madrid, España, 28 y 29 de octubre de 2024.</t>
  </si>
  <si>
    <t>037-2024</t>
  </si>
  <si>
    <t>Gestora de Proyectos y Alianzas</t>
  </si>
  <si>
    <t>Intercambio de experiencias entre el Ministerio de Trabajo y Seguridad Social de Costa Rica (MTSS) y el Instituto Nacional de Administración Pública de Guatemala (INAP) en el marco de la acción titulada “Reforzar las capacidades para el análisis y evaluación de acciones institucionales para el acceso a empleo de personas en situación de vulnerabilidad”</t>
  </si>
  <si>
    <t>Ciudad de Guatemala, Guatemala</t>
  </si>
  <si>
    <t>Programa Iniciativa de la Unión Europea para la protección social, el trabajo y el empleo (SOCIEUX+)</t>
  </si>
  <si>
    <t>SOCIEUX+</t>
  </si>
  <si>
    <t>Este viaje fue cancelado.</t>
  </si>
  <si>
    <t>038-2024</t>
  </si>
  <si>
    <t>Diálogo Regional de Política 2024 "Movilidad laboral para el desarrollo de América Latina y el Caribe".</t>
  </si>
  <si>
    <t>Quito, Ecuador, 1y 2 de octubre de 2024</t>
  </si>
  <si>
    <t>039-2024</t>
  </si>
  <si>
    <t>Jefa del Departamento de Protección Especial al Trabajador</t>
  </si>
  <si>
    <t>X Reunión Anual de la Red de Puntos Focales de la Iniciativa Regional América Latina y el Caribe Libre de Trabajo Infantil” y conmemoración del Décimo Aniversario de su constitución</t>
  </si>
  <si>
    <t>Brasilia, Brasil. 15 a 18 de octubre de 2024.</t>
  </si>
  <si>
    <t>040-2024</t>
  </si>
  <si>
    <t>Andrea Cruz Vargas</t>
  </si>
  <si>
    <t>Jefa del Departamento de Asesoría Legal de la Dirección Nacional de Pensiones</t>
  </si>
  <si>
    <t>Coloquio-Taller: Buenas prácticas en la promoción de los derechos de las personas adultas mayores”</t>
  </si>
  <si>
    <t>Buenos Aires, Argentina. 30 de setiembre al 4 de octubre de 2024.</t>
  </si>
  <si>
    <t>OISS
Participante</t>
  </si>
  <si>
    <t>041-2024</t>
  </si>
  <si>
    <t>Tercera Cumbre sobre Inclusión Social
XXII Conferencia Interamericana de Ministros de Trabajo (XXII CIMT)</t>
  </si>
  <si>
    <t>Bogotá, Colombia. 22-24 de octubre de 2024</t>
  </si>
  <si>
    <t>Organización para la Cooperación y el Desarrollo Económico (OCDE)
XXII Conferencia Interamericana de Ministros de Trabajo (XXII CIMT)</t>
  </si>
  <si>
    <t>¢166.446,27</t>
  </si>
  <si>
    <t>¢490.000</t>
  </si>
  <si>
    <t>¢656.446,27</t>
  </si>
  <si>
    <t>042-2024</t>
  </si>
  <si>
    <t>¢219.691,68</t>
  </si>
  <si>
    <t>¢709.691,68</t>
  </si>
  <si>
    <t>043-2024</t>
  </si>
  <si>
    <t>Marcela de los Ángeles Campos Rodríguez</t>
  </si>
  <si>
    <t>Taller “Habilidades necesarias para el desarrollo de una actuación inspectora eficaz, especialmente en materia de lucha contra la discriminación por razón de género”,</t>
  </si>
  <si>
    <t>Cartagena de Indias, Colombia. 16-18 de octubre de 2024,</t>
  </si>
  <si>
    <t>AECID
Participante</t>
  </si>
  <si>
    <t>044-2024</t>
  </si>
  <si>
    <t>Marcos Andrés Jiménez Mora</t>
  </si>
  <si>
    <t>AECID 
Participante</t>
  </si>
  <si>
    <t>045-2024</t>
  </si>
  <si>
    <t>Ana Catalina Paniagua Araya</t>
  </si>
  <si>
    <t>Foro Regional de OIT y CEPAL sobre Comercio, Conducta Empresarial Responsable y Trabajo Decente</t>
  </si>
  <si>
    <t>Santiago, Chile. 29-30 de octubre de 2024.</t>
  </si>
  <si>
    <t>Organización Internacional del Trabajo (OIT)
Comisión Económica para América Latina (CEPAL)</t>
  </si>
  <si>
    <t>046-2024</t>
  </si>
  <si>
    <t>Jefa del Departamento de Intermediación, Orientación y Prospección de Empleo</t>
  </si>
  <si>
    <t>Curso Desarrollo y gestión de servicios de empleo eficientes</t>
  </si>
  <si>
    <t>Buenos Aires, Argentina. 25 a 29 de noviembre de 2024.</t>
  </si>
  <si>
    <t>047-2024</t>
  </si>
  <si>
    <t>Foro Regional Tripartito de Intercambio de Conocimientos: enfoques innovadores para promover la transición hacia la formalidad.</t>
  </si>
  <si>
    <t>Lima, Perú. 27-29 de noviembre de 2024,</t>
  </si>
  <si>
    <t>048-2024</t>
  </si>
  <si>
    <t>Taller Anual de Países Pioneros de la Alianza 8.7</t>
  </si>
  <si>
    <t>Turín, Italia. 3-5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</si>
</sst>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40A]#,##0.00"/>
    <numFmt numFmtId="165" formatCode="[$₡]#,##0.00"/>
    <numFmt numFmtId="166" formatCode="[$₡]#,##0"/>
    <numFmt numFmtId="167" formatCode="[$₡]#,##0.0"/>
    <numFmt numFmtId="168" formatCode="[$$]#,##0.00"/>
  </numFmts>
  <fonts count="9" x14ac:knownFonts="1">
    <font>
      <sz val="11"/>
      <color theme="1"/>
      <name val="Calibri"/>
      <family val="2"/>
      <scheme val="minor"/>
    </font>
    <font>
      <b/>
      <sz val="14"/>
      <color rgb="FF000000"/>
      <name val="Calibri"/>
    </font>
    <font>
      <sz val="11"/>
      <color rgb="FF000000"/>
      <name val="Calibri"/>
    </font>
    <font>
      <sz val="11"/>
      <color theme="1"/>
      <name val="Calibri"/>
    </font>
    <font>
      <sz val="11"/>
      <color rgb="FFFF0000"/>
      <name val="Calibri"/>
    </font>
    <font>
      <sz val="10"/>
      <color rgb="FF000000"/>
      <name val="Arial"/>
    </font>
    <font>
      <sz val="10"/>
      <color rgb="FF000000"/>
      <name val="Calibri"/>
      <scheme val="minor"/>
    </font>
    <font>
      <sz val="10"/>
      <color theme="1"/>
      <name val="Arial"/>
      <family val="2"/>
    </font>
    <font>
      <b/>
      <sz val="14"/>
      <color theme="1"/>
      <name val="Calibri"/>
      <family val="2"/>
    </font>
  </fonts>
  <fills count="6">
    <fill>
      <patternFill patternType="none"/>
    </fill>
    <fill>
      <patternFill patternType="gray125"/>
    </fill>
    <fill>
      <patternFill patternType="solid">
        <fgColor rgb="FFF4B083"/>
        <bgColor rgb="FFF4B083"/>
      </patternFill>
    </fill>
    <fill>
      <patternFill patternType="solid">
        <fgColor rgb="FFFFFFFF"/>
        <bgColor rgb="FFFFFFFF"/>
      </patternFill>
    </fill>
    <fill>
      <patternFill patternType="solid">
        <fgColor rgb="FFFFE599"/>
        <bgColor rgb="FFFFE599"/>
      </patternFill>
    </fill>
    <fill>
      <patternFill patternType="solid">
        <fgColor rgb="FFF4B083"/>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diagonal/>
    </border>
    <border>
      <left style="medium">
        <color rgb="FFCCCCCC"/>
      </left>
      <right style="medium">
        <color rgb="FF000000"/>
      </right>
      <top style="medium">
        <color rgb="FF000000"/>
      </top>
      <bottom/>
      <diagonal/>
    </border>
    <border>
      <left style="medium">
        <color rgb="FFCCCCCC"/>
      </left>
      <right style="medium">
        <color rgb="FFCCCCCC"/>
      </right>
      <top/>
      <bottom style="medium">
        <color rgb="FFCCCCCC"/>
      </bottom>
      <diagonal/>
    </border>
  </borders>
  <cellStyleXfs count="1">
    <xf numFmtId="0" fontId="0" fillId="0" borderId="0"/>
  </cellStyleXfs>
  <cellXfs count="43">
    <xf numFmtId="0" fontId="0" fillId="0" borderId="0" xfId="0"/>
    <xf numFmtId="0" fontId="2" fillId="3" borderId="1" xfId="0" applyFont="1" applyFill="1" applyBorder="1" applyAlignment="1">
      <alignment vertical="top" wrapText="1"/>
    </xf>
    <xf numFmtId="164" fontId="2" fillId="3" borderId="1" xfId="0" applyNumberFormat="1" applyFont="1" applyFill="1" applyBorder="1" applyAlignment="1">
      <alignment vertical="top" wrapText="1"/>
    </xf>
    <xf numFmtId="165" fontId="2" fillId="3" borderId="1" xfId="0" applyNumberFormat="1" applyFont="1" applyFill="1" applyBorder="1" applyAlignment="1">
      <alignment vertical="top" wrapText="1"/>
    </xf>
    <xf numFmtId="0" fontId="3" fillId="3" borderId="1" xfId="0" applyFont="1" applyFill="1" applyBorder="1" applyAlignment="1">
      <alignment vertical="top" wrapText="1"/>
    </xf>
    <xf numFmtId="0" fontId="2" fillId="3" borderId="2" xfId="0" applyFont="1" applyFill="1" applyBorder="1" applyAlignment="1">
      <alignment vertical="top" wrapText="1"/>
    </xf>
    <xf numFmtId="166" fontId="2" fillId="3" borderId="2" xfId="0" applyNumberFormat="1" applyFont="1" applyFill="1" applyBorder="1" applyAlignment="1">
      <alignment vertical="top" wrapText="1"/>
    </xf>
    <xf numFmtId="0" fontId="2" fillId="3" borderId="0" xfId="0" applyFont="1" applyFill="1" applyAlignment="1">
      <alignment vertical="top" wrapText="1"/>
    </xf>
    <xf numFmtId="166" fontId="2" fillId="3" borderId="1" xfId="0" applyNumberFormat="1" applyFont="1" applyFill="1" applyBorder="1" applyAlignment="1">
      <alignment vertical="top" wrapText="1"/>
    </xf>
    <xf numFmtId="164" fontId="4" fillId="3" borderId="1" xfId="0" applyNumberFormat="1" applyFont="1" applyFill="1" applyBorder="1" applyAlignment="1">
      <alignment vertical="top" wrapText="1"/>
    </xf>
    <xf numFmtId="0" fontId="2" fillId="4" borderId="1" xfId="0" applyFont="1" applyFill="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2" fillId="3" borderId="5" xfId="0" applyFont="1" applyFill="1" applyBorder="1" applyAlignment="1">
      <alignment vertical="top" wrapText="1"/>
    </xf>
    <xf numFmtId="167" fontId="2" fillId="3" borderId="5" xfId="0" applyNumberFormat="1" applyFont="1" applyFill="1" applyBorder="1" applyAlignment="1">
      <alignment vertical="top" wrapText="1"/>
    </xf>
    <xf numFmtId="166" fontId="2" fillId="3" borderId="5" xfId="0" applyNumberFormat="1" applyFont="1" applyFill="1" applyBorder="1" applyAlignment="1">
      <alignment vertical="top" wrapText="1"/>
    </xf>
    <xf numFmtId="164" fontId="2" fillId="3" borderId="5" xfId="0" applyNumberFormat="1" applyFont="1" applyFill="1" applyBorder="1" applyAlignment="1">
      <alignment vertical="top" wrapText="1"/>
    </xf>
    <xf numFmtId="167" fontId="2" fillId="3" borderId="1" xfId="0" applyNumberFormat="1" applyFont="1" applyFill="1" applyBorder="1" applyAlignment="1">
      <alignment vertical="top" wrapText="1"/>
    </xf>
    <xf numFmtId="165" fontId="3" fillId="3" borderId="1" xfId="0" applyNumberFormat="1" applyFont="1" applyFill="1" applyBorder="1" applyAlignment="1">
      <alignment vertical="top" wrapText="1"/>
    </xf>
    <xf numFmtId="168" fontId="2" fillId="3" borderId="1" xfId="0" applyNumberFormat="1" applyFont="1" applyFill="1" applyBorder="1" applyAlignment="1">
      <alignment vertical="top" wrapText="1"/>
    </xf>
    <xf numFmtId="0" fontId="3" fillId="3" borderId="0" xfId="0" applyFont="1" applyFill="1" applyAlignment="1">
      <alignment vertical="top" wrapText="1"/>
    </xf>
    <xf numFmtId="166" fontId="3" fillId="3" borderId="1" xfId="0" applyNumberFormat="1" applyFont="1" applyFill="1" applyBorder="1" applyAlignment="1">
      <alignment vertical="top" wrapText="1"/>
    </xf>
    <xf numFmtId="165" fontId="2" fillId="3" borderId="2" xfId="0" applyNumberFormat="1" applyFont="1" applyFill="1" applyBorder="1" applyAlignment="1">
      <alignment vertical="top" wrapText="1"/>
    </xf>
    <xf numFmtId="0" fontId="3" fillId="3" borderId="6" xfId="0" applyFont="1" applyFill="1" applyBorder="1" applyAlignment="1">
      <alignment vertical="top" wrapText="1"/>
    </xf>
    <xf numFmtId="0" fontId="5" fillId="0" borderId="0" xfId="0" applyFont="1" applyAlignment="1">
      <alignment vertical="top" wrapText="1"/>
    </xf>
    <xf numFmtId="164" fontId="2" fillId="3" borderId="6" xfId="0" applyNumberFormat="1" applyFont="1" applyFill="1" applyBorder="1" applyAlignment="1">
      <alignment vertical="top" wrapText="1"/>
    </xf>
    <xf numFmtId="166" fontId="3" fillId="3" borderId="6" xfId="0" applyNumberFormat="1" applyFont="1" applyFill="1" applyBorder="1" applyAlignment="1">
      <alignment vertical="top" wrapText="1"/>
    </xf>
    <xf numFmtId="0" fontId="5" fillId="0" borderId="1" xfId="0" applyFont="1" applyBorder="1" applyAlignment="1">
      <alignment vertical="top" wrapText="1"/>
    </xf>
    <xf numFmtId="0" fontId="1" fillId="2" borderId="0" xfId="0" applyFont="1" applyFill="1" applyAlignment="1">
      <alignment horizontal="center" vertical="top" wrapText="1"/>
    </xf>
    <xf numFmtId="0" fontId="1" fillId="2" borderId="1" xfId="0" applyFont="1" applyFill="1" applyBorder="1" applyAlignment="1">
      <alignment horizontal="center" vertical="top" wrapText="1"/>
    </xf>
    <xf numFmtId="0" fontId="5" fillId="0" borderId="8" xfId="0" applyFont="1" applyBorder="1" applyAlignment="1">
      <alignment vertical="top" wrapText="1"/>
    </xf>
    <xf numFmtId="0" fontId="3" fillId="3" borderId="8" xfId="0" applyFont="1" applyFill="1" applyBorder="1" applyAlignment="1">
      <alignment vertical="top" wrapText="1"/>
    </xf>
    <xf numFmtId="166" fontId="3" fillId="3" borderId="8" xfId="0" applyNumberFormat="1" applyFont="1" applyFill="1" applyBorder="1" applyAlignment="1">
      <alignment vertical="top" wrapText="1"/>
    </xf>
    <xf numFmtId="0" fontId="5" fillId="0" borderId="7" xfId="0" applyFont="1" applyBorder="1" applyAlignment="1">
      <alignment vertical="top" wrapText="1"/>
    </xf>
    <xf numFmtId="0" fontId="5" fillId="0" borderId="9" xfId="0" applyFont="1" applyBorder="1" applyAlignment="1">
      <alignment vertical="top" wrapText="1"/>
    </xf>
    <xf numFmtId="0" fontId="7" fillId="0" borderId="7" xfId="0" applyFont="1" applyBorder="1" applyAlignment="1">
      <alignment vertical="top" wrapText="1"/>
    </xf>
    <xf numFmtId="0" fontId="7" fillId="0" borderId="7" xfId="0" applyFont="1" applyBorder="1" applyAlignment="1">
      <alignment horizontal="right" vertical="top" wrapText="1"/>
    </xf>
    <xf numFmtId="0" fontId="7" fillId="0" borderId="10" xfId="0" applyFont="1" applyBorder="1" applyAlignment="1">
      <alignment vertical="top" wrapText="1"/>
    </xf>
    <xf numFmtId="0" fontId="7" fillId="0" borderId="10" xfId="0" applyFont="1" applyBorder="1" applyAlignment="1">
      <alignment horizontal="right" vertical="top" wrapText="1"/>
    </xf>
    <xf numFmtId="0" fontId="0" fillId="0" borderId="0" xfId="0" applyAlignment="1"/>
    <xf numFmtId="0" fontId="8" fillId="5" borderId="11" xfId="0" applyFont="1" applyFill="1" applyBorder="1" applyAlignment="1">
      <alignment horizontal="center" vertical="top" wrapText="1"/>
    </xf>
    <xf numFmtId="0" fontId="8" fillId="5" borderId="12" xfId="0" applyFont="1" applyFill="1" applyBorder="1" applyAlignment="1">
      <alignment horizontal="center" vertical="top" wrapText="1"/>
    </xf>
    <xf numFmtId="0" fontId="7" fillId="0" borderId="13"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143B8-FF77-4B5F-9447-2EAEB3C8040C}">
  <dimension ref="A1:P48"/>
  <sheetViews>
    <sheetView topLeftCell="A40" workbookViewId="0">
      <selection activeCell="Q39" sqref="Q39"/>
    </sheetView>
  </sheetViews>
  <sheetFormatPr baseColWidth="10" defaultRowHeight="14.4" x14ac:dyDescent="0.3"/>
  <cols>
    <col min="2" max="2" width="23.109375" customWidth="1"/>
    <col min="3" max="3" width="14" customWidth="1"/>
    <col min="4" max="4" width="37.33203125" customWidth="1"/>
    <col min="5" max="5" width="36.44140625" customWidth="1"/>
    <col min="6" max="6" width="21.33203125" customWidth="1"/>
    <col min="7" max="7" width="33" customWidth="1"/>
    <col min="8" max="8" width="26" customWidth="1"/>
    <col min="9" max="9" width="19.44140625" customWidth="1"/>
    <col min="11" max="11" width="14.5546875" customWidth="1"/>
    <col min="12" max="12" width="16.44140625" customWidth="1"/>
  </cols>
  <sheetData>
    <row r="1" spans="1:16" ht="54" x14ac:dyDescent="0.3">
      <c r="A1" s="40" t="s">
        <v>0</v>
      </c>
      <c r="B1" s="41" t="s">
        <v>1</v>
      </c>
      <c r="C1" s="41" t="s">
        <v>1482</v>
      </c>
      <c r="D1" s="41" t="s">
        <v>3</v>
      </c>
      <c r="E1" s="41" t="s">
        <v>4</v>
      </c>
      <c r="F1" s="41" t="s">
        <v>5</v>
      </c>
      <c r="G1" s="41" t="s">
        <v>6</v>
      </c>
      <c r="H1" s="41" t="s">
        <v>7</v>
      </c>
      <c r="I1" s="41" t="s">
        <v>8</v>
      </c>
      <c r="J1" s="41" t="s">
        <v>9</v>
      </c>
      <c r="K1" s="41" t="s">
        <v>10</v>
      </c>
      <c r="L1" s="41" t="s">
        <v>11</v>
      </c>
      <c r="M1" s="41" t="s">
        <v>12</v>
      </c>
      <c r="N1" s="41" t="s">
        <v>13</v>
      </c>
      <c r="O1" s="41" t="s">
        <v>1483</v>
      </c>
      <c r="P1" s="41" t="s">
        <v>1484</v>
      </c>
    </row>
    <row r="2" spans="1:16" s="39" customFormat="1" ht="39.6" x14ac:dyDescent="0.3">
      <c r="A2" s="35" t="s">
        <v>1431</v>
      </c>
      <c r="B2" s="35" t="s">
        <v>43</v>
      </c>
      <c r="C2" s="35">
        <v>106820894</v>
      </c>
      <c r="D2" s="35" t="s">
        <v>1251</v>
      </c>
      <c r="E2" s="35" t="s">
        <v>1432</v>
      </c>
      <c r="F2" s="35" t="s">
        <v>1433</v>
      </c>
      <c r="G2" s="35" t="s">
        <v>492</v>
      </c>
      <c r="H2" s="35" t="s">
        <v>1434</v>
      </c>
      <c r="I2" s="35" t="s">
        <v>27</v>
      </c>
      <c r="J2" s="35"/>
      <c r="K2" s="35"/>
      <c r="L2" s="35"/>
      <c r="M2" s="35"/>
      <c r="N2" s="35"/>
      <c r="O2" s="35"/>
      <c r="P2" s="35"/>
    </row>
    <row r="3" spans="1:16" s="39" customFormat="1" ht="26.4" x14ac:dyDescent="0.3">
      <c r="A3" s="35" t="s">
        <v>1435</v>
      </c>
      <c r="B3" s="35" t="s">
        <v>1436</v>
      </c>
      <c r="C3" s="35">
        <v>206910616</v>
      </c>
      <c r="D3" s="35" t="s">
        <v>1004</v>
      </c>
      <c r="E3" s="35" t="s">
        <v>1437</v>
      </c>
      <c r="F3" s="35" t="s">
        <v>1438</v>
      </c>
      <c r="G3" s="35" t="s">
        <v>19</v>
      </c>
      <c r="H3" s="35" t="s">
        <v>1218</v>
      </c>
      <c r="I3" s="35" t="s">
        <v>34</v>
      </c>
      <c r="J3" s="35" t="s">
        <v>930</v>
      </c>
      <c r="K3" s="35" t="s">
        <v>930</v>
      </c>
      <c r="L3" s="35" t="s">
        <v>930</v>
      </c>
      <c r="M3" s="35" t="s">
        <v>930</v>
      </c>
      <c r="N3" s="35"/>
      <c r="O3" s="35"/>
      <c r="P3" s="35"/>
    </row>
    <row r="4" spans="1:16" s="39" customFormat="1" ht="39.6" x14ac:dyDescent="0.3">
      <c r="A4" s="35" t="s">
        <v>1439</v>
      </c>
      <c r="B4" s="35" t="s">
        <v>1440</v>
      </c>
      <c r="C4" s="35">
        <v>110330915</v>
      </c>
      <c r="D4" s="35" t="s">
        <v>1441</v>
      </c>
      <c r="E4" s="35" t="s">
        <v>1442</v>
      </c>
      <c r="F4" s="35" t="s">
        <v>1443</v>
      </c>
      <c r="G4" s="35" t="s">
        <v>1258</v>
      </c>
      <c r="H4" s="35" t="s">
        <v>1259</v>
      </c>
      <c r="I4" s="35" t="s">
        <v>34</v>
      </c>
      <c r="J4" s="35" t="s">
        <v>930</v>
      </c>
      <c r="K4" s="35" t="s">
        <v>930</v>
      </c>
      <c r="L4" s="35" t="s">
        <v>930</v>
      </c>
      <c r="M4" s="35" t="s">
        <v>930</v>
      </c>
      <c r="N4" s="35"/>
      <c r="O4" s="35"/>
      <c r="P4" s="35"/>
    </row>
    <row r="5" spans="1:16" s="39" customFormat="1" ht="66" x14ac:dyDescent="0.3">
      <c r="A5" s="35" t="s">
        <v>1444</v>
      </c>
      <c r="B5" s="35" t="s">
        <v>609</v>
      </c>
      <c r="C5" s="35">
        <v>110900529</v>
      </c>
      <c r="D5" s="35" t="s">
        <v>1278</v>
      </c>
      <c r="E5" s="35" t="s">
        <v>1445</v>
      </c>
      <c r="F5" s="35" t="s">
        <v>1446</v>
      </c>
      <c r="G5" s="35" t="s">
        <v>54</v>
      </c>
      <c r="H5" s="35" t="s">
        <v>1318</v>
      </c>
      <c r="I5" s="35" t="s">
        <v>34</v>
      </c>
      <c r="J5" s="35" t="s">
        <v>930</v>
      </c>
      <c r="K5" s="35" t="s">
        <v>930</v>
      </c>
      <c r="L5" s="35" t="s">
        <v>930</v>
      </c>
      <c r="M5" s="35" t="s">
        <v>930</v>
      </c>
      <c r="N5" s="35"/>
      <c r="O5" s="35"/>
      <c r="P5" s="35"/>
    </row>
    <row r="6" spans="1:16" s="39" customFormat="1" ht="66" x14ac:dyDescent="0.3">
      <c r="A6" s="35" t="s">
        <v>1447</v>
      </c>
      <c r="B6" s="35" t="s">
        <v>1089</v>
      </c>
      <c r="C6" s="35">
        <v>108580101</v>
      </c>
      <c r="D6" s="35" t="s">
        <v>370</v>
      </c>
      <c r="E6" s="35" t="s">
        <v>1445</v>
      </c>
      <c r="F6" s="35" t="s">
        <v>1446</v>
      </c>
      <c r="G6" s="35" t="s">
        <v>54</v>
      </c>
      <c r="H6" s="35" t="s">
        <v>1318</v>
      </c>
      <c r="I6" s="35" t="s">
        <v>34</v>
      </c>
      <c r="J6" s="35" t="s">
        <v>930</v>
      </c>
      <c r="K6" s="35" t="s">
        <v>930</v>
      </c>
      <c r="L6" s="35" t="s">
        <v>930</v>
      </c>
      <c r="M6" s="35" t="s">
        <v>930</v>
      </c>
      <c r="N6" s="35"/>
      <c r="O6" s="35"/>
      <c r="P6" s="35"/>
    </row>
    <row r="7" spans="1:16" s="39" customFormat="1" ht="66" x14ac:dyDescent="0.3">
      <c r="A7" s="35" t="s">
        <v>1448</v>
      </c>
      <c r="B7" s="35" t="s">
        <v>1449</v>
      </c>
      <c r="C7" s="35">
        <v>109520537</v>
      </c>
      <c r="D7" s="35" t="s">
        <v>1450</v>
      </c>
      <c r="E7" s="35" t="s">
        <v>1445</v>
      </c>
      <c r="F7" s="35" t="s">
        <v>1446</v>
      </c>
      <c r="G7" s="35" t="s">
        <v>54</v>
      </c>
      <c r="H7" s="35" t="s">
        <v>1318</v>
      </c>
      <c r="I7" s="35" t="s">
        <v>34</v>
      </c>
      <c r="J7" s="35" t="s">
        <v>930</v>
      </c>
      <c r="K7" s="35" t="s">
        <v>930</v>
      </c>
      <c r="L7" s="35" t="s">
        <v>930</v>
      </c>
      <c r="M7" s="35" t="s">
        <v>930</v>
      </c>
      <c r="N7" s="35"/>
      <c r="O7" s="35"/>
      <c r="P7" s="35"/>
    </row>
    <row r="8" spans="1:16" s="39" customFormat="1" ht="39.6" x14ac:dyDescent="0.3">
      <c r="A8" s="35" t="s">
        <v>1451</v>
      </c>
      <c r="B8" s="35" t="s">
        <v>1363</v>
      </c>
      <c r="C8" s="35">
        <v>110380496</v>
      </c>
      <c r="D8" s="35" t="s">
        <v>797</v>
      </c>
      <c r="E8" s="35" t="s">
        <v>1452</v>
      </c>
      <c r="F8" s="35" t="s">
        <v>1453</v>
      </c>
      <c r="G8" s="35" t="s">
        <v>19</v>
      </c>
      <c r="H8" s="35" t="s">
        <v>1218</v>
      </c>
      <c r="I8" s="35" t="s">
        <v>34</v>
      </c>
      <c r="J8" s="35" t="s">
        <v>930</v>
      </c>
      <c r="K8" s="35" t="s">
        <v>930</v>
      </c>
      <c r="L8" s="35" t="s">
        <v>930</v>
      </c>
      <c r="M8" s="35" t="s">
        <v>930</v>
      </c>
      <c r="N8" s="35"/>
      <c r="O8" s="35"/>
      <c r="P8" s="35"/>
    </row>
    <row r="9" spans="1:16" s="39" customFormat="1" ht="39.6" x14ac:dyDescent="0.3">
      <c r="A9" s="35" t="s">
        <v>1454</v>
      </c>
      <c r="B9" s="35" t="s">
        <v>1089</v>
      </c>
      <c r="C9" s="35">
        <v>108580101</v>
      </c>
      <c r="D9" s="35" t="s">
        <v>370</v>
      </c>
      <c r="E9" s="35" t="s">
        <v>1455</v>
      </c>
      <c r="F9" s="35" t="s">
        <v>1456</v>
      </c>
      <c r="G9" s="35" t="s">
        <v>54</v>
      </c>
      <c r="H9" s="35" t="s">
        <v>1318</v>
      </c>
      <c r="I9" s="35" t="s">
        <v>34</v>
      </c>
      <c r="J9" s="35" t="s">
        <v>930</v>
      </c>
      <c r="K9" s="35" t="s">
        <v>930</v>
      </c>
      <c r="L9" s="35" t="s">
        <v>930</v>
      </c>
      <c r="M9" s="35" t="s">
        <v>930</v>
      </c>
      <c r="N9" s="35"/>
      <c r="O9" s="35"/>
      <c r="P9" s="35"/>
    </row>
    <row r="10" spans="1:16" s="39" customFormat="1" ht="66" x14ac:dyDescent="0.3">
      <c r="A10" s="35" t="s">
        <v>1457</v>
      </c>
      <c r="B10" s="35" t="s">
        <v>609</v>
      </c>
      <c r="C10" s="35">
        <v>110900529</v>
      </c>
      <c r="D10" s="35" t="s">
        <v>1278</v>
      </c>
      <c r="E10" s="35" t="s">
        <v>1458</v>
      </c>
      <c r="F10" s="35" t="s">
        <v>1459</v>
      </c>
      <c r="G10" s="35" t="s">
        <v>1460</v>
      </c>
      <c r="H10" s="35" t="s">
        <v>1318</v>
      </c>
      <c r="I10" s="35" t="s">
        <v>34</v>
      </c>
      <c r="J10" s="35" t="s">
        <v>930</v>
      </c>
      <c r="K10" s="35" t="s">
        <v>930</v>
      </c>
      <c r="L10" s="35" t="s">
        <v>930</v>
      </c>
      <c r="M10" s="35" t="s">
        <v>930</v>
      </c>
      <c r="N10" s="35"/>
      <c r="O10" s="35"/>
      <c r="P10" s="35"/>
    </row>
    <row r="11" spans="1:16" s="39" customFormat="1" ht="66" x14ac:dyDescent="0.3">
      <c r="A11" s="35" t="s">
        <v>1461</v>
      </c>
      <c r="B11" s="35" t="s">
        <v>1363</v>
      </c>
      <c r="C11" s="35">
        <v>110380496</v>
      </c>
      <c r="D11" s="35" t="s">
        <v>797</v>
      </c>
      <c r="E11" s="35" t="s">
        <v>1458</v>
      </c>
      <c r="F11" s="35" t="s">
        <v>1459</v>
      </c>
      <c r="G11" s="35" t="s">
        <v>1460</v>
      </c>
      <c r="H11" s="35" t="s">
        <v>1318</v>
      </c>
      <c r="I11" s="35" t="s">
        <v>34</v>
      </c>
      <c r="J11" s="35" t="s">
        <v>930</v>
      </c>
      <c r="K11" s="35" t="s">
        <v>930</v>
      </c>
      <c r="L11" s="35" t="s">
        <v>930</v>
      </c>
      <c r="M11" s="35" t="s">
        <v>930</v>
      </c>
      <c r="N11" s="35"/>
      <c r="O11" s="35"/>
      <c r="P11" s="35"/>
    </row>
    <row r="12" spans="1:16" s="39" customFormat="1" ht="66" x14ac:dyDescent="0.3">
      <c r="A12" s="35" t="s">
        <v>1462</v>
      </c>
      <c r="B12" s="35" t="s">
        <v>1089</v>
      </c>
      <c r="C12" s="35">
        <v>108580101</v>
      </c>
      <c r="D12" s="35" t="s">
        <v>370</v>
      </c>
      <c r="E12" s="35" t="s">
        <v>1458</v>
      </c>
      <c r="F12" s="35" t="s">
        <v>1459</v>
      </c>
      <c r="G12" s="35" t="s">
        <v>1460</v>
      </c>
      <c r="H12" s="35" t="s">
        <v>1318</v>
      </c>
      <c r="I12" s="35" t="s">
        <v>34</v>
      </c>
      <c r="J12" s="35" t="s">
        <v>930</v>
      </c>
      <c r="K12" s="35" t="s">
        <v>930</v>
      </c>
      <c r="L12" s="35" t="s">
        <v>930</v>
      </c>
      <c r="M12" s="35" t="s">
        <v>930</v>
      </c>
      <c r="N12" s="35"/>
      <c r="O12" s="35"/>
      <c r="P12" s="35"/>
    </row>
    <row r="13" spans="1:16" s="39" customFormat="1" ht="66" x14ac:dyDescent="0.3">
      <c r="A13" s="35" t="s">
        <v>1463</v>
      </c>
      <c r="B13" s="35" t="s">
        <v>1071</v>
      </c>
      <c r="C13" s="35">
        <v>106720083</v>
      </c>
      <c r="D13" s="35" t="s">
        <v>1337</v>
      </c>
      <c r="E13" s="35" t="s">
        <v>1458</v>
      </c>
      <c r="F13" s="35" t="s">
        <v>1459</v>
      </c>
      <c r="G13" s="35" t="s">
        <v>1460</v>
      </c>
      <c r="H13" s="35" t="s">
        <v>1318</v>
      </c>
      <c r="I13" s="35" t="s">
        <v>34</v>
      </c>
      <c r="J13" s="35" t="s">
        <v>930</v>
      </c>
      <c r="K13" s="35" t="s">
        <v>930</v>
      </c>
      <c r="L13" s="35" t="s">
        <v>930</v>
      </c>
      <c r="M13" s="35" t="s">
        <v>930</v>
      </c>
      <c r="N13" s="35"/>
      <c r="O13" s="35"/>
      <c r="P13" s="35"/>
    </row>
    <row r="14" spans="1:16" s="39" customFormat="1" ht="66" x14ac:dyDescent="0.3">
      <c r="A14" s="35" t="s">
        <v>1464</v>
      </c>
      <c r="B14" s="35" t="s">
        <v>1449</v>
      </c>
      <c r="C14" s="35">
        <v>109520537</v>
      </c>
      <c r="D14" s="35" t="s">
        <v>1450</v>
      </c>
      <c r="E14" s="35" t="s">
        <v>1458</v>
      </c>
      <c r="F14" s="35" t="s">
        <v>1459</v>
      </c>
      <c r="G14" s="35" t="s">
        <v>1460</v>
      </c>
      <c r="H14" s="35" t="s">
        <v>1318</v>
      </c>
      <c r="I14" s="35" t="s">
        <v>34</v>
      </c>
      <c r="J14" s="35" t="s">
        <v>930</v>
      </c>
      <c r="K14" s="35" t="s">
        <v>930</v>
      </c>
      <c r="L14" s="35" t="s">
        <v>930</v>
      </c>
      <c r="M14" s="35" t="s">
        <v>930</v>
      </c>
      <c r="N14" s="35"/>
      <c r="O14" s="35"/>
      <c r="P14" s="35"/>
    </row>
    <row r="15" spans="1:16" s="39" customFormat="1" ht="66" x14ac:dyDescent="0.3">
      <c r="A15" s="35" t="s">
        <v>1465</v>
      </c>
      <c r="B15" s="35" t="s">
        <v>1466</v>
      </c>
      <c r="C15" s="35">
        <v>109900675</v>
      </c>
      <c r="D15" s="35" t="s">
        <v>1467</v>
      </c>
      <c r="E15" s="35" t="s">
        <v>1458</v>
      </c>
      <c r="F15" s="35" t="s">
        <v>1459</v>
      </c>
      <c r="G15" s="35" t="s">
        <v>1460</v>
      </c>
      <c r="H15" s="35" t="s">
        <v>1318</v>
      </c>
      <c r="I15" s="35" t="s">
        <v>34</v>
      </c>
      <c r="J15" s="35" t="s">
        <v>930</v>
      </c>
      <c r="K15" s="35" t="s">
        <v>930</v>
      </c>
      <c r="L15" s="35" t="s">
        <v>930</v>
      </c>
      <c r="M15" s="35" t="s">
        <v>930</v>
      </c>
      <c r="N15" s="35"/>
      <c r="O15" s="35"/>
      <c r="P15" s="35"/>
    </row>
    <row r="16" spans="1:16" s="39" customFormat="1" ht="39.6" x14ac:dyDescent="0.3">
      <c r="A16" s="35" t="s">
        <v>1468</v>
      </c>
      <c r="B16" s="35" t="s">
        <v>1416</v>
      </c>
      <c r="C16" s="35">
        <v>114160012</v>
      </c>
      <c r="D16" s="35" t="s">
        <v>1417</v>
      </c>
      <c r="E16" s="35" t="s">
        <v>1469</v>
      </c>
      <c r="F16" s="35" t="s">
        <v>1470</v>
      </c>
      <c r="G16" s="35" t="s">
        <v>19</v>
      </c>
      <c r="H16" s="35" t="s">
        <v>1301</v>
      </c>
      <c r="I16" s="35" t="s">
        <v>27</v>
      </c>
      <c r="J16" s="35"/>
      <c r="K16" s="35"/>
      <c r="L16" s="35"/>
      <c r="M16" s="35"/>
      <c r="N16" s="35"/>
      <c r="O16" s="35"/>
      <c r="P16" s="35"/>
    </row>
    <row r="17" spans="1:16" s="39" customFormat="1" ht="39.6" x14ac:dyDescent="0.3">
      <c r="A17" s="35" t="s">
        <v>1471</v>
      </c>
      <c r="B17" s="35" t="s">
        <v>609</v>
      </c>
      <c r="C17" s="35">
        <v>110900529</v>
      </c>
      <c r="D17" s="35" t="s">
        <v>1278</v>
      </c>
      <c r="E17" s="35" t="s">
        <v>1472</v>
      </c>
      <c r="F17" s="35" t="s">
        <v>1473</v>
      </c>
      <c r="G17" s="35" t="s">
        <v>19</v>
      </c>
      <c r="H17" s="35" t="s">
        <v>1301</v>
      </c>
      <c r="I17" s="35" t="s">
        <v>27</v>
      </c>
      <c r="J17" s="35"/>
      <c r="K17" s="35"/>
      <c r="L17" s="35"/>
      <c r="M17" s="35"/>
      <c r="N17" s="35"/>
      <c r="O17" s="35"/>
      <c r="P17" s="35"/>
    </row>
    <row r="18" spans="1:16" s="39" customFormat="1" ht="79.2" x14ac:dyDescent="0.3">
      <c r="A18" s="35" t="s">
        <v>1471</v>
      </c>
      <c r="B18" s="35" t="s">
        <v>609</v>
      </c>
      <c r="C18" s="35">
        <v>110900529</v>
      </c>
      <c r="D18" s="35" t="s">
        <v>1278</v>
      </c>
      <c r="E18" s="35" t="s">
        <v>1054</v>
      </c>
      <c r="F18" s="35" t="s">
        <v>1474</v>
      </c>
      <c r="G18" s="35" t="s">
        <v>1281</v>
      </c>
      <c r="H18" s="35" t="s">
        <v>1301</v>
      </c>
      <c r="I18" s="35" t="s">
        <v>27</v>
      </c>
      <c r="J18" s="35"/>
      <c r="K18" s="35"/>
      <c r="L18" s="35"/>
      <c r="M18" s="35"/>
      <c r="N18" s="35"/>
      <c r="O18" s="35"/>
      <c r="P18" s="35"/>
    </row>
    <row r="19" spans="1:16" s="39" customFormat="1" ht="26.4" x14ac:dyDescent="0.3">
      <c r="A19" s="35" t="s">
        <v>1475</v>
      </c>
      <c r="B19" s="35" t="s">
        <v>448</v>
      </c>
      <c r="C19" s="35">
        <v>111260778</v>
      </c>
      <c r="D19" s="35" t="s">
        <v>1476</v>
      </c>
      <c r="E19" s="35" t="s">
        <v>1469</v>
      </c>
      <c r="F19" s="35" t="s">
        <v>1477</v>
      </c>
      <c r="G19" s="35" t="s">
        <v>19</v>
      </c>
      <c r="H19" s="35" t="s">
        <v>1301</v>
      </c>
      <c r="I19" s="35" t="s">
        <v>27</v>
      </c>
      <c r="J19" s="35"/>
      <c r="K19" s="35"/>
      <c r="L19" s="35"/>
      <c r="M19" s="35"/>
      <c r="N19" s="35"/>
      <c r="O19" s="35"/>
      <c r="P19" s="35"/>
    </row>
    <row r="20" spans="1:16" s="39" customFormat="1" ht="26.4" x14ac:dyDescent="0.3">
      <c r="A20" s="35" t="s">
        <v>1478</v>
      </c>
      <c r="B20" s="35" t="s">
        <v>1479</v>
      </c>
      <c r="C20" s="35">
        <v>113860463</v>
      </c>
      <c r="D20" s="35" t="s">
        <v>1314</v>
      </c>
      <c r="E20" s="35" t="s">
        <v>1469</v>
      </c>
      <c r="F20" s="35" t="s">
        <v>1477</v>
      </c>
      <c r="G20" s="35" t="s">
        <v>19</v>
      </c>
      <c r="H20" s="35" t="s">
        <v>1301</v>
      </c>
      <c r="I20" s="35" t="s">
        <v>27</v>
      </c>
      <c r="J20" s="35"/>
      <c r="K20" s="35"/>
      <c r="L20" s="35"/>
      <c r="M20" s="35"/>
      <c r="N20" s="35"/>
      <c r="O20" s="35"/>
      <c r="P20" s="35"/>
    </row>
    <row r="21" spans="1:16" s="39" customFormat="1" ht="26.4" x14ac:dyDescent="0.3">
      <c r="A21" s="35" t="s">
        <v>1480</v>
      </c>
      <c r="B21" s="35" t="s">
        <v>1308</v>
      </c>
      <c r="C21" s="35">
        <v>107200171</v>
      </c>
      <c r="D21" s="35" t="s">
        <v>1309</v>
      </c>
      <c r="E21" s="35" t="s">
        <v>1469</v>
      </c>
      <c r="F21" s="35" t="s">
        <v>1477</v>
      </c>
      <c r="G21" s="35" t="s">
        <v>19</v>
      </c>
      <c r="H21" s="35" t="s">
        <v>1301</v>
      </c>
      <c r="I21" s="35" t="s">
        <v>27</v>
      </c>
      <c r="J21" s="35"/>
      <c r="K21" s="35"/>
      <c r="L21" s="35"/>
      <c r="M21" s="35"/>
      <c r="N21" s="35"/>
      <c r="O21" s="35"/>
      <c r="P21" s="35"/>
    </row>
    <row r="22" spans="1:16" s="39" customFormat="1" ht="26.4" x14ac:dyDescent="0.3">
      <c r="A22" s="35" t="s">
        <v>1481</v>
      </c>
      <c r="B22" s="35" t="s">
        <v>1311</v>
      </c>
      <c r="C22" s="35">
        <v>203430614</v>
      </c>
      <c r="D22" s="35" t="s">
        <v>1314</v>
      </c>
      <c r="E22" s="35" t="s">
        <v>1469</v>
      </c>
      <c r="F22" s="35" t="s">
        <v>1477</v>
      </c>
      <c r="G22" s="35" t="s">
        <v>19</v>
      </c>
      <c r="H22" s="35" t="s">
        <v>1301</v>
      </c>
      <c r="I22" s="35" t="s">
        <v>27</v>
      </c>
      <c r="J22" s="35"/>
      <c r="K22" s="35"/>
      <c r="L22" s="35"/>
      <c r="M22" s="35"/>
      <c r="N22" s="35"/>
      <c r="O22" s="35"/>
      <c r="P22" s="35"/>
    </row>
    <row r="23" spans="1:16" ht="39.6" x14ac:dyDescent="0.3">
      <c r="A23" s="35" t="s">
        <v>1485</v>
      </c>
      <c r="B23" s="35" t="s">
        <v>43</v>
      </c>
      <c r="C23" s="36">
        <v>106820894</v>
      </c>
      <c r="D23" s="35" t="s">
        <v>1251</v>
      </c>
      <c r="E23" s="35" t="s">
        <v>1486</v>
      </c>
      <c r="F23" s="35" t="s">
        <v>1487</v>
      </c>
      <c r="G23" s="35" t="s">
        <v>54</v>
      </c>
      <c r="H23" s="35" t="s">
        <v>1318</v>
      </c>
      <c r="I23" s="35" t="s">
        <v>34</v>
      </c>
      <c r="J23" s="35" t="s">
        <v>930</v>
      </c>
      <c r="K23" s="35" t="s">
        <v>930</v>
      </c>
      <c r="L23" s="35" t="s">
        <v>930</v>
      </c>
      <c r="M23" s="35" t="s">
        <v>930</v>
      </c>
      <c r="N23" s="35" t="s">
        <v>930</v>
      </c>
      <c r="O23" s="35"/>
      <c r="P23" s="35"/>
    </row>
    <row r="24" spans="1:16" ht="39.6" x14ac:dyDescent="0.3">
      <c r="A24" s="35" t="s">
        <v>1488</v>
      </c>
      <c r="B24" s="35" t="s">
        <v>1089</v>
      </c>
      <c r="C24" s="36">
        <v>108580101</v>
      </c>
      <c r="D24" s="35" t="s">
        <v>370</v>
      </c>
      <c r="E24" s="35" t="s">
        <v>1486</v>
      </c>
      <c r="F24" s="35" t="s">
        <v>1487</v>
      </c>
      <c r="G24" s="35" t="s">
        <v>54</v>
      </c>
      <c r="H24" s="35" t="s">
        <v>1318</v>
      </c>
      <c r="I24" s="35" t="s">
        <v>34</v>
      </c>
      <c r="J24" s="35" t="s">
        <v>930</v>
      </c>
      <c r="K24" s="35" t="s">
        <v>930</v>
      </c>
      <c r="L24" s="35" t="s">
        <v>930</v>
      </c>
      <c r="M24" s="35" t="s">
        <v>930</v>
      </c>
      <c r="N24" s="35" t="s">
        <v>930</v>
      </c>
      <c r="O24" s="35"/>
      <c r="P24" s="35"/>
    </row>
    <row r="25" spans="1:16" ht="26.4" x14ac:dyDescent="0.3">
      <c r="A25" s="35" t="s">
        <v>1489</v>
      </c>
      <c r="B25" s="35" t="s">
        <v>226</v>
      </c>
      <c r="C25" s="36">
        <v>110420227</v>
      </c>
      <c r="D25" s="35" t="s">
        <v>1266</v>
      </c>
      <c r="E25" s="35" t="s">
        <v>1490</v>
      </c>
      <c r="F25" s="35" t="s">
        <v>1491</v>
      </c>
      <c r="G25" s="35" t="s">
        <v>54</v>
      </c>
      <c r="H25" s="35" t="s">
        <v>1318</v>
      </c>
      <c r="I25" s="35" t="s">
        <v>34</v>
      </c>
      <c r="J25" s="35" t="s">
        <v>930</v>
      </c>
      <c r="K25" s="35" t="s">
        <v>930</v>
      </c>
      <c r="L25" s="35" t="s">
        <v>930</v>
      </c>
      <c r="M25" s="35" t="s">
        <v>930</v>
      </c>
      <c r="N25" s="35" t="s">
        <v>930</v>
      </c>
      <c r="O25" s="35"/>
      <c r="P25" s="35" t="s">
        <v>1492</v>
      </c>
    </row>
    <row r="26" spans="1:16" ht="26.4" x14ac:dyDescent="0.3">
      <c r="A26" s="35" t="s">
        <v>1493</v>
      </c>
      <c r="B26" s="35" t="s">
        <v>1494</v>
      </c>
      <c r="C26" s="36">
        <v>112810058</v>
      </c>
      <c r="D26" s="35" t="s">
        <v>1495</v>
      </c>
      <c r="E26" s="35" t="s">
        <v>1490</v>
      </c>
      <c r="F26" s="35" t="s">
        <v>1491</v>
      </c>
      <c r="G26" s="35" t="s">
        <v>54</v>
      </c>
      <c r="H26" s="35" t="s">
        <v>1318</v>
      </c>
      <c r="I26" s="35" t="s">
        <v>34</v>
      </c>
      <c r="J26" s="35" t="s">
        <v>930</v>
      </c>
      <c r="K26" s="35" t="s">
        <v>930</v>
      </c>
      <c r="L26" s="35" t="s">
        <v>930</v>
      </c>
      <c r="M26" s="35" t="s">
        <v>930</v>
      </c>
      <c r="N26" s="35" t="s">
        <v>930</v>
      </c>
      <c r="O26" s="35"/>
      <c r="P26" s="35" t="s">
        <v>1492</v>
      </c>
    </row>
    <row r="27" spans="1:16" ht="105.6" x14ac:dyDescent="0.3">
      <c r="A27" s="35" t="s">
        <v>1496</v>
      </c>
      <c r="B27" s="35" t="s">
        <v>1320</v>
      </c>
      <c r="C27" s="36">
        <v>106470931</v>
      </c>
      <c r="D27" s="35" t="s">
        <v>1321</v>
      </c>
      <c r="E27" s="35" t="s">
        <v>1497</v>
      </c>
      <c r="F27" s="35" t="s">
        <v>1498</v>
      </c>
      <c r="G27" s="35" t="s">
        <v>19</v>
      </c>
      <c r="H27" s="35" t="s">
        <v>1218</v>
      </c>
      <c r="I27" s="35" t="s">
        <v>34</v>
      </c>
      <c r="J27" s="35" t="s">
        <v>930</v>
      </c>
      <c r="K27" s="35" t="s">
        <v>930</v>
      </c>
      <c r="L27" s="35" t="s">
        <v>930</v>
      </c>
      <c r="M27" s="35" t="s">
        <v>930</v>
      </c>
      <c r="N27" s="35" t="s">
        <v>930</v>
      </c>
      <c r="O27" s="35"/>
      <c r="P27" s="35"/>
    </row>
    <row r="28" spans="1:16" ht="66" x14ac:dyDescent="0.3">
      <c r="A28" s="35" t="s">
        <v>1499</v>
      </c>
      <c r="B28" s="35" t="s">
        <v>1416</v>
      </c>
      <c r="C28" s="36">
        <v>114160012</v>
      </c>
      <c r="D28" s="35" t="s">
        <v>213</v>
      </c>
      <c r="E28" s="35" t="s">
        <v>1500</v>
      </c>
      <c r="F28" s="35" t="s">
        <v>1501</v>
      </c>
      <c r="G28" s="35" t="s">
        <v>1502</v>
      </c>
      <c r="H28" s="35" t="s">
        <v>1503</v>
      </c>
      <c r="I28" s="35" t="s">
        <v>34</v>
      </c>
      <c r="J28" s="35" t="s">
        <v>930</v>
      </c>
      <c r="K28" s="35" t="s">
        <v>930</v>
      </c>
      <c r="L28" s="35" t="s">
        <v>930</v>
      </c>
      <c r="M28" s="35" t="s">
        <v>930</v>
      </c>
      <c r="N28" s="35" t="s">
        <v>930</v>
      </c>
      <c r="O28" s="35"/>
      <c r="P28" s="35"/>
    </row>
    <row r="29" spans="1:16" ht="66" x14ac:dyDescent="0.3">
      <c r="A29" s="35" t="s">
        <v>1504</v>
      </c>
      <c r="B29" s="35" t="s">
        <v>1089</v>
      </c>
      <c r="C29" s="36">
        <v>108580101</v>
      </c>
      <c r="D29" s="35" t="s">
        <v>795</v>
      </c>
      <c r="E29" s="35" t="s">
        <v>1505</v>
      </c>
      <c r="F29" s="35" t="s">
        <v>1506</v>
      </c>
      <c r="G29" s="35" t="s">
        <v>1507</v>
      </c>
      <c r="H29" s="35" t="s">
        <v>1508</v>
      </c>
      <c r="I29" s="35" t="s">
        <v>34</v>
      </c>
      <c r="J29" s="35" t="s">
        <v>930</v>
      </c>
      <c r="K29" s="35" t="s">
        <v>930</v>
      </c>
      <c r="L29" s="35" t="s">
        <v>930</v>
      </c>
      <c r="M29" s="35" t="s">
        <v>930</v>
      </c>
      <c r="N29" s="35" t="s">
        <v>930</v>
      </c>
      <c r="O29" s="35"/>
      <c r="P29" s="35"/>
    </row>
    <row r="30" spans="1:16" ht="79.2" x14ac:dyDescent="0.3">
      <c r="A30" s="35" t="s">
        <v>1509</v>
      </c>
      <c r="B30" s="35" t="s">
        <v>1510</v>
      </c>
      <c r="C30" s="36">
        <v>114080704</v>
      </c>
      <c r="D30" s="35" t="s">
        <v>1178</v>
      </c>
      <c r="E30" s="35" t="s">
        <v>1511</v>
      </c>
      <c r="F30" s="35" t="s">
        <v>1512</v>
      </c>
      <c r="G30" s="35" t="s">
        <v>535</v>
      </c>
      <c r="H30" s="35" t="s">
        <v>1513</v>
      </c>
      <c r="I30" s="35" t="s">
        <v>172</v>
      </c>
      <c r="J30" s="35" t="s">
        <v>930</v>
      </c>
      <c r="K30" s="35" t="s">
        <v>930</v>
      </c>
      <c r="L30" s="35" t="s">
        <v>930</v>
      </c>
      <c r="M30" s="35" t="s">
        <v>930</v>
      </c>
      <c r="N30" s="35" t="s">
        <v>930</v>
      </c>
      <c r="O30" s="35"/>
      <c r="P30" s="35"/>
    </row>
    <row r="31" spans="1:16" ht="52.8" x14ac:dyDescent="0.3">
      <c r="A31" s="35" t="s">
        <v>1514</v>
      </c>
      <c r="B31" s="35" t="s">
        <v>1515</v>
      </c>
      <c r="C31" s="36">
        <v>107460348</v>
      </c>
      <c r="D31" s="35" t="s">
        <v>1516</v>
      </c>
      <c r="E31" s="35" t="s">
        <v>1517</v>
      </c>
      <c r="F31" s="35" t="s">
        <v>1518</v>
      </c>
      <c r="G31" s="35" t="s">
        <v>1519</v>
      </c>
      <c r="H31" s="35" t="s">
        <v>1520</v>
      </c>
      <c r="I31" s="35" t="s">
        <v>34</v>
      </c>
      <c r="J31" s="35" t="s">
        <v>930</v>
      </c>
      <c r="K31" s="35" t="s">
        <v>930</v>
      </c>
      <c r="L31" s="35" t="s">
        <v>930</v>
      </c>
      <c r="M31" s="35" t="s">
        <v>930</v>
      </c>
      <c r="N31" s="35" t="s">
        <v>930</v>
      </c>
      <c r="O31" s="35"/>
      <c r="P31" s="35"/>
    </row>
    <row r="32" spans="1:16" ht="66" x14ac:dyDescent="0.3">
      <c r="A32" s="35" t="s">
        <v>1521</v>
      </c>
      <c r="B32" s="35" t="s">
        <v>1416</v>
      </c>
      <c r="C32" s="36">
        <v>114160012</v>
      </c>
      <c r="D32" s="35" t="s">
        <v>1417</v>
      </c>
      <c r="E32" s="35" t="s">
        <v>1522</v>
      </c>
      <c r="F32" s="35" t="s">
        <v>1523</v>
      </c>
      <c r="G32" s="35" t="s">
        <v>1524</v>
      </c>
      <c r="H32" s="35" t="s">
        <v>1525</v>
      </c>
      <c r="I32" s="35" t="s">
        <v>34</v>
      </c>
      <c r="J32" s="35" t="s">
        <v>930</v>
      </c>
      <c r="K32" s="35" t="s">
        <v>930</v>
      </c>
      <c r="L32" s="35" t="s">
        <v>930</v>
      </c>
      <c r="M32" s="35" t="s">
        <v>930</v>
      </c>
      <c r="N32" s="35" t="s">
        <v>930</v>
      </c>
      <c r="O32" s="35"/>
      <c r="P32" s="35"/>
    </row>
    <row r="33" spans="1:16" ht="66" x14ac:dyDescent="0.3">
      <c r="A33" s="35" t="s">
        <v>1526</v>
      </c>
      <c r="B33" s="35" t="s">
        <v>1449</v>
      </c>
      <c r="C33" s="36">
        <v>109520537</v>
      </c>
      <c r="D33" s="35" t="s">
        <v>1450</v>
      </c>
      <c r="E33" s="35" t="s">
        <v>1522</v>
      </c>
      <c r="F33" s="35" t="s">
        <v>1523</v>
      </c>
      <c r="G33" s="35" t="s">
        <v>1524</v>
      </c>
      <c r="H33" s="35" t="s">
        <v>1525</v>
      </c>
      <c r="I33" s="35" t="s">
        <v>34</v>
      </c>
      <c r="J33" s="35" t="s">
        <v>930</v>
      </c>
      <c r="K33" s="35" t="s">
        <v>930</v>
      </c>
      <c r="L33" s="35" t="s">
        <v>930</v>
      </c>
      <c r="M33" s="35" t="s">
        <v>930</v>
      </c>
      <c r="N33" s="35" t="s">
        <v>930</v>
      </c>
      <c r="O33" s="35"/>
      <c r="P33" s="35"/>
    </row>
    <row r="34" spans="1:16" ht="66" x14ac:dyDescent="0.3">
      <c r="A34" s="35" t="s">
        <v>1527</v>
      </c>
      <c r="B34" s="35" t="s">
        <v>1528</v>
      </c>
      <c r="C34" s="36">
        <v>110680813</v>
      </c>
      <c r="D34" s="35" t="s">
        <v>532</v>
      </c>
      <c r="E34" s="35" t="s">
        <v>1522</v>
      </c>
      <c r="F34" s="35" t="s">
        <v>1523</v>
      </c>
      <c r="G34" s="35" t="s">
        <v>1524</v>
      </c>
      <c r="H34" s="35" t="s">
        <v>1525</v>
      </c>
      <c r="I34" s="35" t="s">
        <v>34</v>
      </c>
      <c r="J34" s="35" t="s">
        <v>930</v>
      </c>
      <c r="K34" s="35" t="s">
        <v>930</v>
      </c>
      <c r="L34" s="35" t="s">
        <v>930</v>
      </c>
      <c r="M34" s="35" t="s">
        <v>930</v>
      </c>
      <c r="N34" s="35" t="s">
        <v>930</v>
      </c>
      <c r="O34" s="35"/>
      <c r="P34" s="35"/>
    </row>
    <row r="35" spans="1:16" ht="52.8" x14ac:dyDescent="0.3">
      <c r="A35" s="35" t="s">
        <v>1529</v>
      </c>
      <c r="B35" s="35" t="s">
        <v>43</v>
      </c>
      <c r="C35" s="36">
        <v>106820894</v>
      </c>
      <c r="D35" s="35" t="s">
        <v>44</v>
      </c>
      <c r="E35" s="35" t="s">
        <v>1530</v>
      </c>
      <c r="F35" s="35" t="s">
        <v>1531</v>
      </c>
      <c r="G35" s="35" t="s">
        <v>207</v>
      </c>
      <c r="H35" s="35" t="s">
        <v>1259</v>
      </c>
      <c r="I35" s="35" t="s">
        <v>34</v>
      </c>
      <c r="J35" s="35" t="s">
        <v>930</v>
      </c>
      <c r="K35" s="35" t="s">
        <v>930</v>
      </c>
      <c r="L35" s="35" t="s">
        <v>930</v>
      </c>
      <c r="M35" s="35" t="s">
        <v>930</v>
      </c>
      <c r="N35" s="35" t="s">
        <v>930</v>
      </c>
      <c r="O35" s="35"/>
      <c r="P35" s="35"/>
    </row>
    <row r="36" spans="1:16" ht="118.8" x14ac:dyDescent="0.3">
      <c r="A36" s="35" t="s">
        <v>1532</v>
      </c>
      <c r="B36" s="35" t="s">
        <v>465</v>
      </c>
      <c r="C36" s="36">
        <v>106520289</v>
      </c>
      <c r="D36" s="35" t="s">
        <v>1533</v>
      </c>
      <c r="E36" s="35" t="s">
        <v>1534</v>
      </c>
      <c r="F36" s="35" t="s">
        <v>1535</v>
      </c>
      <c r="G36" s="35" t="s">
        <v>1536</v>
      </c>
      <c r="H36" s="35" t="s">
        <v>1537</v>
      </c>
      <c r="I36" s="35" t="s">
        <v>34</v>
      </c>
      <c r="J36" s="35" t="s">
        <v>930</v>
      </c>
      <c r="K36" s="35" t="s">
        <v>930</v>
      </c>
      <c r="L36" s="35" t="s">
        <v>930</v>
      </c>
      <c r="M36" s="35" t="s">
        <v>930</v>
      </c>
      <c r="N36" s="35" t="s">
        <v>930</v>
      </c>
      <c r="O36" s="35"/>
      <c r="P36" s="35" t="s">
        <v>1538</v>
      </c>
    </row>
    <row r="37" spans="1:16" ht="39.6" x14ac:dyDescent="0.3">
      <c r="A37" s="35" t="s">
        <v>1539</v>
      </c>
      <c r="B37" s="35" t="s">
        <v>43</v>
      </c>
      <c r="C37" s="36">
        <v>106820894</v>
      </c>
      <c r="D37" s="35" t="s">
        <v>44</v>
      </c>
      <c r="E37" s="35" t="s">
        <v>1540</v>
      </c>
      <c r="F37" s="35" t="s">
        <v>1541</v>
      </c>
      <c r="G37" s="35" t="s">
        <v>313</v>
      </c>
      <c r="H37" s="35" t="s">
        <v>1248</v>
      </c>
      <c r="I37" s="35" t="s">
        <v>34</v>
      </c>
      <c r="J37" s="35" t="s">
        <v>930</v>
      </c>
      <c r="K37" s="35" t="s">
        <v>930</v>
      </c>
      <c r="L37" s="35" t="s">
        <v>930</v>
      </c>
      <c r="M37" s="35" t="s">
        <v>930</v>
      </c>
      <c r="N37" s="35" t="s">
        <v>930</v>
      </c>
      <c r="O37" s="35"/>
      <c r="P37" s="35"/>
    </row>
    <row r="38" spans="1:16" ht="66" x14ac:dyDescent="0.3">
      <c r="A38" s="35" t="s">
        <v>1542</v>
      </c>
      <c r="B38" s="35" t="s">
        <v>755</v>
      </c>
      <c r="C38" s="36">
        <v>106480791</v>
      </c>
      <c r="D38" s="35" t="s">
        <v>1543</v>
      </c>
      <c r="E38" s="35" t="s">
        <v>1544</v>
      </c>
      <c r="F38" s="35" t="s">
        <v>1545</v>
      </c>
      <c r="G38" s="35" t="s">
        <v>19</v>
      </c>
      <c r="H38" s="35" t="s">
        <v>1218</v>
      </c>
      <c r="I38" s="35" t="s">
        <v>34</v>
      </c>
      <c r="J38" s="35" t="s">
        <v>930</v>
      </c>
      <c r="K38" s="35" t="s">
        <v>930</v>
      </c>
      <c r="L38" s="35" t="s">
        <v>930</v>
      </c>
      <c r="M38" s="35" t="s">
        <v>930</v>
      </c>
      <c r="N38" s="35" t="s">
        <v>930</v>
      </c>
      <c r="O38" s="35"/>
      <c r="P38" s="35"/>
    </row>
    <row r="39" spans="1:16" ht="52.8" x14ac:dyDescent="0.3">
      <c r="A39" s="35" t="s">
        <v>1546</v>
      </c>
      <c r="B39" s="35" t="s">
        <v>1547</v>
      </c>
      <c r="C39" s="36">
        <v>108150183</v>
      </c>
      <c r="D39" s="35" t="s">
        <v>1548</v>
      </c>
      <c r="E39" s="35" t="s">
        <v>1549</v>
      </c>
      <c r="F39" s="35" t="s">
        <v>1550</v>
      </c>
      <c r="G39" s="35" t="s">
        <v>207</v>
      </c>
      <c r="H39" s="35" t="s">
        <v>1551</v>
      </c>
      <c r="I39" s="35" t="s">
        <v>172</v>
      </c>
      <c r="J39" s="35" t="s">
        <v>930</v>
      </c>
      <c r="K39" s="35" t="s">
        <v>930</v>
      </c>
      <c r="L39" s="35" t="s">
        <v>930</v>
      </c>
      <c r="M39" s="35" t="s">
        <v>930</v>
      </c>
      <c r="N39" s="35" t="s">
        <v>930</v>
      </c>
      <c r="O39" s="35"/>
      <c r="P39" s="35"/>
    </row>
    <row r="40" spans="1:16" ht="52.8" x14ac:dyDescent="0.3">
      <c r="A40" s="35" t="s">
        <v>1552</v>
      </c>
      <c r="B40" s="35" t="s">
        <v>226</v>
      </c>
      <c r="C40" s="36">
        <v>110420227</v>
      </c>
      <c r="D40" s="35" t="s">
        <v>16</v>
      </c>
      <c r="E40" s="35" t="s">
        <v>1553</v>
      </c>
      <c r="F40" s="35" t="s">
        <v>1554</v>
      </c>
      <c r="G40" s="35" t="s">
        <v>1555</v>
      </c>
      <c r="H40" s="35" t="s">
        <v>1301</v>
      </c>
      <c r="I40" s="35" t="s">
        <v>27</v>
      </c>
      <c r="J40" s="36" t="s">
        <v>1556</v>
      </c>
      <c r="K40" s="35" t="s">
        <v>930</v>
      </c>
      <c r="L40" s="36" t="s">
        <v>1557</v>
      </c>
      <c r="M40" s="35" t="s">
        <v>930</v>
      </c>
      <c r="N40" s="36" t="s">
        <v>1558</v>
      </c>
      <c r="O40" s="35"/>
      <c r="P40" s="35"/>
    </row>
    <row r="41" spans="1:16" ht="52.8" x14ac:dyDescent="0.3">
      <c r="A41" s="35" t="s">
        <v>1559</v>
      </c>
      <c r="B41" s="35" t="s">
        <v>1494</v>
      </c>
      <c r="C41" s="36">
        <v>112810058</v>
      </c>
      <c r="D41" s="35" t="s">
        <v>1495</v>
      </c>
      <c r="E41" s="35" t="s">
        <v>1553</v>
      </c>
      <c r="F41" s="35" t="s">
        <v>1554</v>
      </c>
      <c r="G41" s="35" t="s">
        <v>1555</v>
      </c>
      <c r="H41" s="35" t="s">
        <v>1301</v>
      </c>
      <c r="I41" s="35" t="s">
        <v>27</v>
      </c>
      <c r="J41" s="36" t="s">
        <v>1560</v>
      </c>
      <c r="K41" s="35" t="s">
        <v>930</v>
      </c>
      <c r="L41" s="36" t="s">
        <v>1557</v>
      </c>
      <c r="M41" s="35" t="s">
        <v>930</v>
      </c>
      <c r="N41" s="36" t="s">
        <v>1561</v>
      </c>
      <c r="O41" s="35"/>
      <c r="P41" s="35"/>
    </row>
    <row r="42" spans="1:16" ht="66" x14ac:dyDescent="0.3">
      <c r="A42" s="35" t="s">
        <v>1562</v>
      </c>
      <c r="B42" s="35" t="s">
        <v>1563</v>
      </c>
      <c r="C42" s="36">
        <v>108690438</v>
      </c>
      <c r="D42" s="35" t="s">
        <v>532</v>
      </c>
      <c r="E42" s="35" t="s">
        <v>1564</v>
      </c>
      <c r="F42" s="35" t="s">
        <v>1565</v>
      </c>
      <c r="G42" s="35" t="s">
        <v>1524</v>
      </c>
      <c r="H42" s="35" t="s">
        <v>1566</v>
      </c>
      <c r="I42" s="35" t="s">
        <v>172</v>
      </c>
      <c r="J42" s="35" t="s">
        <v>930</v>
      </c>
      <c r="K42" s="35" t="s">
        <v>930</v>
      </c>
      <c r="L42" s="35" t="s">
        <v>930</v>
      </c>
      <c r="M42" s="35" t="s">
        <v>930</v>
      </c>
      <c r="N42" s="35" t="s">
        <v>930</v>
      </c>
      <c r="O42" s="35"/>
      <c r="P42" s="35"/>
    </row>
    <row r="43" spans="1:16" ht="66" x14ac:dyDescent="0.3">
      <c r="A43" s="35" t="s">
        <v>1567</v>
      </c>
      <c r="B43" s="35" t="s">
        <v>1568</v>
      </c>
      <c r="C43" s="36">
        <v>113920314</v>
      </c>
      <c r="D43" s="35" t="s">
        <v>893</v>
      </c>
      <c r="E43" s="35" t="s">
        <v>1564</v>
      </c>
      <c r="F43" s="35" t="s">
        <v>1565</v>
      </c>
      <c r="G43" s="35" t="s">
        <v>1524</v>
      </c>
      <c r="H43" s="35" t="s">
        <v>1569</v>
      </c>
      <c r="I43" s="35" t="s">
        <v>172</v>
      </c>
      <c r="J43" s="35" t="s">
        <v>930</v>
      </c>
      <c r="K43" s="35" t="s">
        <v>930</v>
      </c>
      <c r="L43" s="35" t="s">
        <v>930</v>
      </c>
      <c r="M43" s="35" t="s">
        <v>930</v>
      </c>
      <c r="N43" s="35" t="s">
        <v>930</v>
      </c>
      <c r="O43" s="35"/>
      <c r="P43" s="35"/>
    </row>
    <row r="44" spans="1:16" ht="52.8" x14ac:dyDescent="0.3">
      <c r="A44" s="35" t="s">
        <v>1570</v>
      </c>
      <c r="B44" s="35" t="s">
        <v>1571</v>
      </c>
      <c r="C44" s="36">
        <v>207180021</v>
      </c>
      <c r="D44" s="35" t="s">
        <v>234</v>
      </c>
      <c r="E44" s="35" t="s">
        <v>1572</v>
      </c>
      <c r="F44" s="35" t="s">
        <v>1573</v>
      </c>
      <c r="G44" s="35" t="s">
        <v>1574</v>
      </c>
      <c r="H44" s="35" t="s">
        <v>1218</v>
      </c>
      <c r="I44" s="35" t="s">
        <v>34</v>
      </c>
      <c r="J44" s="35" t="s">
        <v>930</v>
      </c>
      <c r="K44" s="35" t="s">
        <v>930</v>
      </c>
      <c r="L44" s="35" t="s">
        <v>930</v>
      </c>
      <c r="M44" s="35" t="s">
        <v>930</v>
      </c>
      <c r="N44" s="35" t="s">
        <v>930</v>
      </c>
      <c r="O44" s="35"/>
      <c r="P44" s="35"/>
    </row>
    <row r="45" spans="1:16" ht="39.6" x14ac:dyDescent="0.3">
      <c r="A45" s="35" t="s">
        <v>1575</v>
      </c>
      <c r="B45" s="35" t="s">
        <v>935</v>
      </c>
      <c r="C45" s="36">
        <v>401390398</v>
      </c>
      <c r="D45" s="35" t="s">
        <v>1576</v>
      </c>
      <c r="E45" s="35" t="s">
        <v>1577</v>
      </c>
      <c r="F45" s="35" t="s">
        <v>1578</v>
      </c>
      <c r="G45" s="35" t="s">
        <v>19</v>
      </c>
      <c r="H45" s="35" t="s">
        <v>1218</v>
      </c>
      <c r="I45" s="35" t="s">
        <v>34</v>
      </c>
      <c r="J45" s="35" t="s">
        <v>930</v>
      </c>
      <c r="K45" s="35" t="s">
        <v>930</v>
      </c>
      <c r="L45" s="35" t="s">
        <v>930</v>
      </c>
      <c r="M45" s="35" t="s">
        <v>930</v>
      </c>
      <c r="N45" s="35" t="s">
        <v>930</v>
      </c>
      <c r="O45" s="35"/>
      <c r="P45" s="35"/>
    </row>
    <row r="46" spans="1:16" ht="52.8" x14ac:dyDescent="0.3">
      <c r="A46" s="35" t="s">
        <v>1579</v>
      </c>
      <c r="B46" s="35" t="s">
        <v>1436</v>
      </c>
      <c r="C46" s="36">
        <v>206910616</v>
      </c>
      <c r="D46" s="35" t="s">
        <v>1004</v>
      </c>
      <c r="E46" s="35" t="s">
        <v>1580</v>
      </c>
      <c r="F46" s="35" t="s">
        <v>1581</v>
      </c>
      <c r="G46" s="35" t="s">
        <v>19</v>
      </c>
      <c r="H46" s="35" t="s">
        <v>1218</v>
      </c>
      <c r="I46" s="35" t="s">
        <v>34</v>
      </c>
      <c r="J46" s="35" t="s">
        <v>930</v>
      </c>
      <c r="K46" s="35" t="s">
        <v>930</v>
      </c>
      <c r="L46" s="35" t="s">
        <v>930</v>
      </c>
      <c r="M46" s="35" t="s">
        <v>930</v>
      </c>
      <c r="N46" s="35" t="s">
        <v>930</v>
      </c>
      <c r="O46" s="35"/>
      <c r="P46" s="35"/>
    </row>
    <row r="47" spans="1:16" ht="26.4" x14ac:dyDescent="0.3">
      <c r="A47" s="35" t="s">
        <v>1582</v>
      </c>
      <c r="B47" s="35" t="s">
        <v>755</v>
      </c>
      <c r="C47" s="36">
        <v>106480791</v>
      </c>
      <c r="D47" s="35" t="s">
        <v>1543</v>
      </c>
      <c r="E47" s="35" t="s">
        <v>1583</v>
      </c>
      <c r="F47" s="35" t="s">
        <v>1584</v>
      </c>
      <c r="G47" s="35" t="s">
        <v>19</v>
      </c>
      <c r="H47" s="35" t="s">
        <v>1218</v>
      </c>
      <c r="I47" s="35" t="s">
        <v>34</v>
      </c>
      <c r="J47" s="35" t="s">
        <v>930</v>
      </c>
      <c r="K47" s="35" t="s">
        <v>930</v>
      </c>
      <c r="L47" s="35" t="s">
        <v>930</v>
      </c>
      <c r="M47" s="35" t="s">
        <v>930</v>
      </c>
      <c r="N47" s="35" t="s">
        <v>930</v>
      </c>
      <c r="O47" s="35"/>
      <c r="P47" s="35"/>
    </row>
    <row r="48" spans="1:16" ht="15" thickBot="1" x14ac:dyDescent="0.35">
      <c r="A48" s="42"/>
      <c r="B48" s="42"/>
      <c r="C48" s="42"/>
      <c r="D48" s="42"/>
      <c r="E48" s="42"/>
      <c r="F48" s="42"/>
      <c r="G48" s="42"/>
      <c r="H48" s="42"/>
      <c r="I48" s="42"/>
      <c r="J48" s="42"/>
      <c r="K48" s="42"/>
      <c r="L48" s="42"/>
      <c r="M48" s="42"/>
      <c r="N48" s="42"/>
      <c r="O48" s="42"/>
      <c r="P48" s="4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9AF30-30C8-4CC4-B5BE-3CBC7716E2DC}">
  <sheetPr>
    <pageSetUpPr fitToPage="1"/>
  </sheetPr>
  <dimension ref="A1:P324"/>
  <sheetViews>
    <sheetView tabSelected="1" workbookViewId="0">
      <pane ySplit="1" topLeftCell="A323" activePane="bottomLeft" state="frozen"/>
      <selection activeCell="F1" sqref="F1"/>
      <selection pane="bottomLeft" activeCell="B297" sqref="B297"/>
    </sheetView>
  </sheetViews>
  <sheetFormatPr baseColWidth="10" defaultRowHeight="14.4" x14ac:dyDescent="0.3"/>
  <cols>
    <col min="1" max="1" width="14" customWidth="1"/>
    <col min="2" max="2" width="29.109375" customWidth="1"/>
    <col min="3" max="3" width="15.33203125" customWidth="1"/>
    <col min="4" max="4" width="29.44140625" customWidth="1"/>
    <col min="5" max="5" width="31.88671875" customWidth="1"/>
    <col min="6" max="6" width="18.6640625" customWidth="1"/>
    <col min="7" max="7" width="42.88671875" customWidth="1"/>
    <col min="8" max="8" width="24" customWidth="1"/>
    <col min="9" max="9" width="22.33203125" customWidth="1"/>
    <col min="10" max="10" width="14.44140625" customWidth="1"/>
    <col min="11" max="11" width="14.6640625" customWidth="1"/>
    <col min="12" max="12" width="15.88671875" customWidth="1"/>
    <col min="13" max="14" width="14.44140625" customWidth="1"/>
  </cols>
  <sheetData>
    <row r="1" spans="1:14" ht="54" customHeight="1" x14ac:dyDescent="0.3">
      <c r="A1" s="28" t="s">
        <v>0</v>
      </c>
      <c r="B1" s="29" t="s">
        <v>1</v>
      </c>
      <c r="C1" s="29" t="s">
        <v>2</v>
      </c>
      <c r="D1" s="29" t="s">
        <v>3</v>
      </c>
      <c r="E1" s="29" t="s">
        <v>4</v>
      </c>
      <c r="F1" s="29" t="s">
        <v>5</v>
      </c>
      <c r="G1" s="29" t="s">
        <v>6</v>
      </c>
      <c r="H1" s="29" t="s">
        <v>7</v>
      </c>
      <c r="I1" s="29" t="s">
        <v>8</v>
      </c>
      <c r="J1" s="29" t="s">
        <v>9</v>
      </c>
      <c r="K1" s="29" t="s">
        <v>10</v>
      </c>
      <c r="L1" s="29" t="s">
        <v>11</v>
      </c>
      <c r="M1" s="29" t="s">
        <v>12</v>
      </c>
      <c r="N1" s="29" t="s">
        <v>13</v>
      </c>
    </row>
    <row r="2" spans="1:14" ht="57.6" x14ac:dyDescent="0.3">
      <c r="A2" s="1" t="s">
        <v>14</v>
      </c>
      <c r="B2" s="1" t="s">
        <v>15</v>
      </c>
      <c r="C2" s="1">
        <v>401130272</v>
      </c>
      <c r="D2" s="1" t="s">
        <v>16</v>
      </c>
      <c r="E2" s="1" t="s">
        <v>17</v>
      </c>
      <c r="F2" s="1" t="s">
        <v>18</v>
      </c>
      <c r="G2" s="1" t="s">
        <v>19</v>
      </c>
      <c r="H2" s="1" t="s">
        <v>20</v>
      </c>
      <c r="I2" s="2" t="s">
        <v>21</v>
      </c>
      <c r="J2" s="3">
        <v>0</v>
      </c>
      <c r="K2" s="3">
        <v>0</v>
      </c>
      <c r="L2" s="3">
        <v>0</v>
      </c>
      <c r="M2" s="3">
        <v>0</v>
      </c>
      <c r="N2" s="3">
        <v>0</v>
      </c>
    </row>
    <row r="3" spans="1:14" ht="57.6" x14ac:dyDescent="0.3">
      <c r="A3" s="1" t="s">
        <v>22</v>
      </c>
      <c r="B3" s="1" t="s">
        <v>15</v>
      </c>
      <c r="C3" s="1">
        <v>401130272</v>
      </c>
      <c r="D3" s="1" t="s">
        <v>16</v>
      </c>
      <c r="E3" s="1" t="s">
        <v>23</v>
      </c>
      <c r="F3" s="1" t="s">
        <v>24</v>
      </c>
      <c r="G3" s="1" t="s">
        <v>25</v>
      </c>
      <c r="H3" s="1" t="s">
        <v>26</v>
      </c>
      <c r="I3" s="2" t="s">
        <v>27</v>
      </c>
      <c r="J3" s="3">
        <v>0</v>
      </c>
      <c r="K3" s="3">
        <v>0</v>
      </c>
      <c r="L3" s="3">
        <f>621.21*499</f>
        <v>309983.79000000004</v>
      </c>
      <c r="M3" s="3">
        <v>0</v>
      </c>
      <c r="N3" s="3">
        <f>L3</f>
        <v>309983.79000000004</v>
      </c>
    </row>
    <row r="4" spans="1:14" ht="144" x14ac:dyDescent="0.3">
      <c r="A4" s="1" t="s">
        <v>28</v>
      </c>
      <c r="B4" s="1" t="s">
        <v>29</v>
      </c>
      <c r="C4" s="1">
        <v>104390265</v>
      </c>
      <c r="D4" s="1" t="s">
        <v>30</v>
      </c>
      <c r="E4" s="1" t="s">
        <v>31</v>
      </c>
      <c r="F4" s="1" t="s">
        <v>32</v>
      </c>
      <c r="G4" s="1" t="s">
        <v>19</v>
      </c>
      <c r="H4" s="1" t="s">
        <v>33</v>
      </c>
      <c r="I4" s="2" t="s">
        <v>34</v>
      </c>
      <c r="J4" s="3">
        <v>0</v>
      </c>
      <c r="K4" s="3">
        <v>0</v>
      </c>
      <c r="L4" s="3">
        <v>0</v>
      </c>
      <c r="M4" s="3">
        <v>0</v>
      </c>
      <c r="N4" s="3">
        <v>0</v>
      </c>
    </row>
    <row r="5" spans="1:14" ht="72" x14ac:dyDescent="0.3">
      <c r="A5" s="1" t="s">
        <v>35</v>
      </c>
      <c r="B5" s="1" t="s">
        <v>15</v>
      </c>
      <c r="C5" s="1">
        <v>401130272</v>
      </c>
      <c r="D5" s="1" t="s">
        <v>16</v>
      </c>
      <c r="E5" s="1" t="s">
        <v>36</v>
      </c>
      <c r="F5" s="1" t="s">
        <v>37</v>
      </c>
      <c r="G5" s="1" t="s">
        <v>38</v>
      </c>
      <c r="H5" s="1" t="s">
        <v>26</v>
      </c>
      <c r="I5" s="2" t="s">
        <v>27</v>
      </c>
      <c r="J5" s="3">
        <v>527122.31999999995</v>
      </c>
      <c r="K5" s="3">
        <v>0</v>
      </c>
      <c r="L5" s="3">
        <v>0</v>
      </c>
      <c r="M5" s="3">
        <v>0</v>
      </c>
      <c r="N5" s="3">
        <f>J5</f>
        <v>527122.31999999995</v>
      </c>
    </row>
    <row r="6" spans="1:14" ht="72" x14ac:dyDescent="0.3">
      <c r="A6" s="1" t="s">
        <v>39</v>
      </c>
      <c r="B6" s="1" t="s">
        <v>40</v>
      </c>
      <c r="C6" s="1">
        <v>113530170</v>
      </c>
      <c r="D6" s="1" t="s">
        <v>41</v>
      </c>
      <c r="E6" s="1" t="s">
        <v>36</v>
      </c>
      <c r="F6" s="1" t="s">
        <v>37</v>
      </c>
      <c r="G6" s="1" t="s">
        <v>38</v>
      </c>
      <c r="H6" s="1" t="s">
        <v>26</v>
      </c>
      <c r="I6" s="2" t="s">
        <v>27</v>
      </c>
      <c r="J6" s="3">
        <v>573381.89</v>
      </c>
      <c r="K6" s="3">
        <v>0</v>
      </c>
      <c r="L6" s="3">
        <v>392850.72</v>
      </c>
      <c r="M6" s="3">
        <v>0</v>
      </c>
      <c r="N6" s="3">
        <v>966232.61</v>
      </c>
    </row>
    <row r="7" spans="1:14" ht="129.6" x14ac:dyDescent="0.3">
      <c r="A7" s="1" t="s">
        <v>42</v>
      </c>
      <c r="B7" s="1" t="s">
        <v>43</v>
      </c>
      <c r="C7" s="1">
        <v>106820894</v>
      </c>
      <c r="D7" s="1" t="s">
        <v>44</v>
      </c>
      <c r="E7" s="1" t="s">
        <v>45</v>
      </c>
      <c r="F7" s="1" t="s">
        <v>46</v>
      </c>
      <c r="G7" s="1" t="s">
        <v>47</v>
      </c>
      <c r="H7" s="1" t="s">
        <v>48</v>
      </c>
      <c r="I7" s="2" t="s">
        <v>34</v>
      </c>
      <c r="J7" s="3">
        <v>0</v>
      </c>
      <c r="K7" s="3">
        <v>0</v>
      </c>
      <c r="L7" s="3">
        <v>0</v>
      </c>
      <c r="M7" s="3">
        <v>0</v>
      </c>
      <c r="N7" s="3">
        <v>0</v>
      </c>
    </row>
    <row r="8" spans="1:14" ht="43.2" x14ac:dyDescent="0.3">
      <c r="A8" s="1" t="s">
        <v>49</v>
      </c>
      <c r="B8" s="1" t="s">
        <v>50</v>
      </c>
      <c r="C8" s="1">
        <v>104560787</v>
      </c>
      <c r="D8" s="1" t="s">
        <v>51</v>
      </c>
      <c r="E8" s="1" t="s">
        <v>52</v>
      </c>
      <c r="F8" s="1" t="s">
        <v>53</v>
      </c>
      <c r="G8" s="1" t="s">
        <v>54</v>
      </c>
      <c r="H8" s="1" t="s">
        <v>55</v>
      </c>
      <c r="I8" s="2" t="s">
        <v>34</v>
      </c>
      <c r="J8" s="3">
        <v>0</v>
      </c>
      <c r="K8" s="3">
        <v>0</v>
      </c>
      <c r="L8" s="3">
        <v>0</v>
      </c>
      <c r="M8" s="3">
        <v>0</v>
      </c>
      <c r="N8" s="3">
        <v>0</v>
      </c>
    </row>
    <row r="9" spans="1:14" ht="86.4" x14ac:dyDescent="0.3">
      <c r="A9" s="1" t="s">
        <v>56</v>
      </c>
      <c r="B9" s="1" t="s">
        <v>15</v>
      </c>
      <c r="C9" s="1">
        <v>401130272</v>
      </c>
      <c r="D9" s="1" t="s">
        <v>16</v>
      </c>
      <c r="E9" s="1" t="s">
        <v>57</v>
      </c>
      <c r="F9" s="1" t="s">
        <v>58</v>
      </c>
      <c r="G9" s="1" t="s">
        <v>59</v>
      </c>
      <c r="H9" s="1" t="s">
        <v>60</v>
      </c>
      <c r="I9" s="2" t="s">
        <v>61</v>
      </c>
      <c r="J9" s="3">
        <v>1769255.35</v>
      </c>
      <c r="K9" s="3">
        <v>0</v>
      </c>
      <c r="L9" s="3">
        <v>914638.91</v>
      </c>
      <c r="M9" s="3">
        <v>0</v>
      </c>
      <c r="N9" s="3">
        <v>2683894.2599999998</v>
      </c>
    </row>
    <row r="10" spans="1:14" ht="43.2" x14ac:dyDescent="0.3">
      <c r="A10" s="1" t="s">
        <v>62</v>
      </c>
      <c r="B10" s="1" t="s">
        <v>63</v>
      </c>
      <c r="C10" s="1">
        <v>302020962</v>
      </c>
      <c r="D10" s="1" t="s">
        <v>64</v>
      </c>
      <c r="E10" s="1" t="s">
        <v>65</v>
      </c>
      <c r="F10" s="1" t="s">
        <v>66</v>
      </c>
      <c r="G10" s="1" t="s">
        <v>67</v>
      </c>
      <c r="H10" s="1" t="s">
        <v>26</v>
      </c>
      <c r="I10" s="2" t="s">
        <v>27</v>
      </c>
      <c r="J10" s="3">
        <v>523071.58</v>
      </c>
      <c r="K10" s="3">
        <v>222220</v>
      </c>
      <c r="L10" s="3">
        <v>201711.2</v>
      </c>
      <c r="M10" s="3">
        <v>0</v>
      </c>
      <c r="N10" s="3">
        <f>J10+K10+L10</f>
        <v>947002.78</v>
      </c>
    </row>
    <row r="11" spans="1:14" ht="43.2" x14ac:dyDescent="0.3">
      <c r="A11" s="1" t="s">
        <v>68</v>
      </c>
      <c r="B11" s="1" t="s">
        <v>29</v>
      </c>
      <c r="C11" s="1">
        <v>104390265</v>
      </c>
      <c r="D11" s="1" t="s">
        <v>69</v>
      </c>
      <c r="E11" s="1" t="s">
        <v>70</v>
      </c>
      <c r="F11" s="1" t="s">
        <v>71</v>
      </c>
      <c r="G11" s="1" t="s">
        <v>72</v>
      </c>
      <c r="H11" s="1" t="s">
        <v>73</v>
      </c>
      <c r="I11" s="2" t="s">
        <v>34</v>
      </c>
      <c r="J11" s="3">
        <v>0</v>
      </c>
      <c r="K11" s="3">
        <v>0</v>
      </c>
      <c r="L11" s="3">
        <v>0</v>
      </c>
      <c r="M11" s="3">
        <v>0</v>
      </c>
      <c r="N11" s="3">
        <v>0</v>
      </c>
    </row>
    <row r="12" spans="1:14" ht="43.2" x14ac:dyDescent="0.3">
      <c r="A12" s="1" t="s">
        <v>74</v>
      </c>
      <c r="B12" s="1" t="s">
        <v>40</v>
      </c>
      <c r="C12" s="1">
        <v>113530170</v>
      </c>
      <c r="D12" s="1" t="s">
        <v>75</v>
      </c>
      <c r="E12" s="1" t="s">
        <v>76</v>
      </c>
      <c r="F12" s="1" t="s">
        <v>71</v>
      </c>
      <c r="G12" s="1" t="s">
        <v>72</v>
      </c>
      <c r="H12" s="1" t="s">
        <v>73</v>
      </c>
      <c r="I12" s="2" t="s">
        <v>34</v>
      </c>
      <c r="J12" s="3">
        <v>0</v>
      </c>
      <c r="K12" s="3">
        <v>0</v>
      </c>
      <c r="L12" s="3">
        <v>0</v>
      </c>
      <c r="M12" s="3">
        <v>0</v>
      </c>
      <c r="N12" s="3">
        <v>0</v>
      </c>
    </row>
    <row r="13" spans="1:14" ht="43.2" x14ac:dyDescent="0.3">
      <c r="A13" s="1" t="s">
        <v>77</v>
      </c>
      <c r="B13" s="1" t="s">
        <v>78</v>
      </c>
      <c r="C13" s="1">
        <v>900660637</v>
      </c>
      <c r="D13" s="1" t="s">
        <v>79</v>
      </c>
      <c r="E13" s="1" t="s">
        <v>65</v>
      </c>
      <c r="F13" s="1" t="s">
        <v>66</v>
      </c>
      <c r="G13" s="1" t="s">
        <v>67</v>
      </c>
      <c r="H13" s="1" t="s">
        <v>26</v>
      </c>
      <c r="I13" s="2" t="s">
        <v>27</v>
      </c>
      <c r="J13" s="3">
        <v>0</v>
      </c>
      <c r="K13" s="3">
        <v>222220</v>
      </c>
      <c r="L13" s="3">
        <v>233972.62</v>
      </c>
      <c r="M13" s="3">
        <v>0</v>
      </c>
      <c r="N13" s="3">
        <f>L13+K13</f>
        <v>456192.62</v>
      </c>
    </row>
    <row r="14" spans="1:14" ht="43.2" x14ac:dyDescent="0.3">
      <c r="A14" s="1" t="s">
        <v>80</v>
      </c>
      <c r="B14" s="1" t="s">
        <v>81</v>
      </c>
      <c r="C14" s="1">
        <v>401340663</v>
      </c>
      <c r="D14" s="1" t="s">
        <v>82</v>
      </c>
      <c r="E14" s="1" t="s">
        <v>76</v>
      </c>
      <c r="F14" s="1" t="s">
        <v>71</v>
      </c>
      <c r="G14" s="1" t="s">
        <v>72</v>
      </c>
      <c r="H14" s="1" t="s">
        <v>73</v>
      </c>
      <c r="I14" s="2" t="s">
        <v>34</v>
      </c>
      <c r="J14" s="3">
        <v>0</v>
      </c>
      <c r="K14" s="3">
        <v>0</v>
      </c>
      <c r="L14" s="3">
        <v>0</v>
      </c>
      <c r="M14" s="3">
        <v>0</v>
      </c>
      <c r="N14" s="3">
        <v>0</v>
      </c>
    </row>
    <row r="15" spans="1:14" ht="57.6" x14ac:dyDescent="0.3">
      <c r="A15" s="1" t="s">
        <v>83</v>
      </c>
      <c r="B15" s="1" t="s">
        <v>84</v>
      </c>
      <c r="C15" s="1">
        <v>401440612</v>
      </c>
      <c r="D15" s="1" t="s">
        <v>85</v>
      </c>
      <c r="E15" s="1" t="s">
        <v>86</v>
      </c>
      <c r="F15" s="1" t="s">
        <v>87</v>
      </c>
      <c r="G15" s="1" t="s">
        <v>19</v>
      </c>
      <c r="H15" s="1" t="s">
        <v>88</v>
      </c>
      <c r="I15" s="2" t="s">
        <v>34</v>
      </c>
      <c r="J15" s="2">
        <v>0</v>
      </c>
      <c r="K15" s="2">
        <v>0</v>
      </c>
      <c r="L15" s="2">
        <v>0</v>
      </c>
      <c r="M15" s="2">
        <v>0</v>
      </c>
      <c r="N15" s="2">
        <v>0</v>
      </c>
    </row>
    <row r="16" spans="1:14" ht="43.2" x14ac:dyDescent="0.3">
      <c r="A16" s="1" t="s">
        <v>89</v>
      </c>
      <c r="B16" s="1" t="s">
        <v>90</v>
      </c>
      <c r="C16" s="1">
        <v>105080559</v>
      </c>
      <c r="D16" s="1" t="s">
        <v>91</v>
      </c>
      <c r="E16" s="1" t="s">
        <v>92</v>
      </c>
      <c r="F16" s="1" t="s">
        <v>93</v>
      </c>
      <c r="G16" s="1" t="s">
        <v>19</v>
      </c>
      <c r="H16" s="1" t="s">
        <v>26</v>
      </c>
      <c r="I16" s="2" t="s">
        <v>27</v>
      </c>
      <c r="J16" s="2">
        <v>3873557.34</v>
      </c>
      <c r="K16" s="2">
        <v>0</v>
      </c>
      <c r="L16" s="2">
        <v>787728</v>
      </c>
      <c r="M16" s="2">
        <v>0</v>
      </c>
      <c r="N16" s="2">
        <f>L16+J16</f>
        <v>4661285.34</v>
      </c>
    </row>
    <row r="17" spans="1:14" ht="43.2" x14ac:dyDescent="0.3">
      <c r="A17" s="1" t="s">
        <v>94</v>
      </c>
      <c r="B17" s="1" t="s">
        <v>95</v>
      </c>
      <c r="C17" s="1">
        <v>110370208</v>
      </c>
      <c r="D17" s="1" t="s">
        <v>96</v>
      </c>
      <c r="E17" s="1" t="s">
        <v>97</v>
      </c>
      <c r="F17" s="1" t="s">
        <v>98</v>
      </c>
      <c r="G17" s="1" t="s">
        <v>19</v>
      </c>
      <c r="H17" s="1" t="s">
        <v>26</v>
      </c>
      <c r="I17" s="2" t="s">
        <v>27</v>
      </c>
      <c r="J17" s="2">
        <v>2350514.1800000002</v>
      </c>
      <c r="K17" s="2">
        <v>0</v>
      </c>
      <c r="L17" s="2">
        <v>787728</v>
      </c>
      <c r="M17" s="2">
        <v>0</v>
      </c>
      <c r="N17" s="2">
        <f>J17+K17+L17+M17</f>
        <v>3138242.18</v>
      </c>
    </row>
    <row r="18" spans="1:14" ht="43.2" x14ac:dyDescent="0.3">
      <c r="A18" s="1" t="s">
        <v>99</v>
      </c>
      <c r="B18" s="1" t="s">
        <v>100</v>
      </c>
      <c r="C18" s="1">
        <v>900440044</v>
      </c>
      <c r="D18" s="1" t="s">
        <v>101</v>
      </c>
      <c r="E18" s="1" t="s">
        <v>97</v>
      </c>
      <c r="F18" s="1" t="s">
        <v>102</v>
      </c>
      <c r="G18" s="1" t="s">
        <v>19</v>
      </c>
      <c r="H18" s="1" t="s">
        <v>26</v>
      </c>
      <c r="I18" s="2" t="s">
        <v>27</v>
      </c>
      <c r="J18" s="2">
        <v>0</v>
      </c>
      <c r="K18" s="2">
        <v>0</v>
      </c>
      <c r="L18" s="2">
        <v>0</v>
      </c>
      <c r="M18" s="2">
        <v>0</v>
      </c>
      <c r="N18" s="2">
        <v>0</v>
      </c>
    </row>
    <row r="19" spans="1:14" ht="43.2" x14ac:dyDescent="0.3">
      <c r="A19" s="1" t="s">
        <v>103</v>
      </c>
      <c r="B19" s="1" t="s">
        <v>104</v>
      </c>
      <c r="C19" s="1">
        <v>106320227</v>
      </c>
      <c r="D19" s="1" t="s">
        <v>105</v>
      </c>
      <c r="E19" s="1" t="s">
        <v>97</v>
      </c>
      <c r="F19" s="1" t="s">
        <v>106</v>
      </c>
      <c r="G19" s="1" t="s">
        <v>19</v>
      </c>
      <c r="H19" s="1" t="s">
        <v>26</v>
      </c>
      <c r="I19" s="2" t="s">
        <v>27</v>
      </c>
      <c r="J19" s="2">
        <v>4091055.78</v>
      </c>
      <c r="K19" s="2">
        <v>0</v>
      </c>
      <c r="L19" s="2">
        <v>787728</v>
      </c>
      <c r="M19" s="2">
        <v>0</v>
      </c>
      <c r="N19" s="2">
        <f>J19+K19+L19+M19</f>
        <v>4878783.7799999993</v>
      </c>
    </row>
    <row r="20" spans="1:14" ht="100.8" x14ac:dyDescent="0.3">
      <c r="A20" s="1" t="s">
        <v>107</v>
      </c>
      <c r="B20" s="1" t="s">
        <v>108</v>
      </c>
      <c r="C20" s="1">
        <v>104560787</v>
      </c>
      <c r="D20" s="1" t="s">
        <v>109</v>
      </c>
      <c r="E20" s="1" t="s">
        <v>110</v>
      </c>
      <c r="F20" s="1" t="s">
        <v>111</v>
      </c>
      <c r="G20" s="1" t="s">
        <v>112</v>
      </c>
      <c r="H20" s="1" t="s">
        <v>113</v>
      </c>
      <c r="I20" s="2" t="s">
        <v>34</v>
      </c>
      <c r="J20" s="2">
        <v>0</v>
      </c>
      <c r="K20" s="2">
        <v>0</v>
      </c>
      <c r="L20" s="2">
        <v>0</v>
      </c>
      <c r="M20" s="2">
        <v>0</v>
      </c>
      <c r="N20" s="2">
        <v>0</v>
      </c>
    </row>
    <row r="21" spans="1:14" ht="100.8" x14ac:dyDescent="0.3">
      <c r="A21" s="1" t="s">
        <v>114</v>
      </c>
      <c r="B21" s="1" t="s">
        <v>115</v>
      </c>
      <c r="C21" s="1">
        <v>106720083</v>
      </c>
      <c r="D21" s="1" t="s">
        <v>116</v>
      </c>
      <c r="E21" s="1" t="s">
        <v>110</v>
      </c>
      <c r="F21" s="1" t="s">
        <v>111</v>
      </c>
      <c r="G21" s="1" t="s">
        <v>112</v>
      </c>
      <c r="H21" s="1" t="s">
        <v>117</v>
      </c>
      <c r="I21" s="2" t="s">
        <v>34</v>
      </c>
      <c r="J21" s="2">
        <v>0</v>
      </c>
      <c r="K21" s="2">
        <v>0</v>
      </c>
      <c r="L21" s="2">
        <v>0</v>
      </c>
      <c r="M21" s="2">
        <v>0</v>
      </c>
      <c r="N21" s="2">
        <v>0</v>
      </c>
    </row>
    <row r="22" spans="1:14" ht="102.75" customHeight="1" x14ac:dyDescent="0.3">
      <c r="A22" s="1" t="s">
        <v>118</v>
      </c>
      <c r="B22" s="1" t="s">
        <v>119</v>
      </c>
      <c r="C22" s="1">
        <v>204530426</v>
      </c>
      <c r="D22" s="1" t="s">
        <v>85</v>
      </c>
      <c r="E22" s="1" t="s">
        <v>1264</v>
      </c>
      <c r="F22" s="1" t="s">
        <v>120</v>
      </c>
      <c r="G22" s="1" t="s">
        <v>121</v>
      </c>
      <c r="H22" s="1" t="s">
        <v>121</v>
      </c>
      <c r="I22" s="2" t="s">
        <v>34</v>
      </c>
      <c r="J22" s="2">
        <v>0</v>
      </c>
      <c r="K22" s="2">
        <v>0</v>
      </c>
      <c r="L22" s="2">
        <v>0</v>
      </c>
      <c r="M22" s="2">
        <v>0</v>
      </c>
      <c r="N22" s="2">
        <v>0</v>
      </c>
    </row>
    <row r="23" spans="1:14" ht="43.2" x14ac:dyDescent="0.3">
      <c r="A23" s="1" t="s">
        <v>122</v>
      </c>
      <c r="B23" s="1" t="s">
        <v>123</v>
      </c>
      <c r="C23" s="1">
        <v>108620742</v>
      </c>
      <c r="D23" s="1" t="s">
        <v>124</v>
      </c>
      <c r="E23" s="1" t="s">
        <v>125</v>
      </c>
      <c r="F23" s="1" t="s">
        <v>126</v>
      </c>
      <c r="G23" s="1" t="s">
        <v>19</v>
      </c>
      <c r="H23" s="1" t="s">
        <v>127</v>
      </c>
      <c r="I23" s="2" t="s">
        <v>61</v>
      </c>
      <c r="J23" s="2">
        <v>431836.2</v>
      </c>
      <c r="K23" s="2">
        <v>370074.4</v>
      </c>
      <c r="L23" s="2">
        <v>0</v>
      </c>
      <c r="M23" s="2">
        <v>0</v>
      </c>
      <c r="N23" s="2">
        <f>+J23+K23</f>
        <v>801910.60000000009</v>
      </c>
    </row>
    <row r="24" spans="1:14" ht="43.2" x14ac:dyDescent="0.3">
      <c r="A24" s="1" t="s">
        <v>128</v>
      </c>
      <c r="B24" s="1" t="s">
        <v>129</v>
      </c>
      <c r="C24" s="1">
        <v>401220869</v>
      </c>
      <c r="D24" s="1" t="s">
        <v>130</v>
      </c>
      <c r="E24" s="1" t="s">
        <v>131</v>
      </c>
      <c r="F24" s="1" t="s">
        <v>132</v>
      </c>
      <c r="G24" s="1" t="s">
        <v>19</v>
      </c>
      <c r="H24" s="1" t="s">
        <v>133</v>
      </c>
      <c r="I24" s="2" t="s">
        <v>134</v>
      </c>
      <c r="J24" s="2">
        <v>0</v>
      </c>
      <c r="K24" s="2">
        <v>0</v>
      </c>
      <c r="L24" s="2">
        <v>0</v>
      </c>
      <c r="M24" s="2">
        <v>0</v>
      </c>
      <c r="N24" s="2">
        <v>0</v>
      </c>
    </row>
    <row r="25" spans="1:14" ht="72" x14ac:dyDescent="0.3">
      <c r="A25" s="1" t="s">
        <v>135</v>
      </c>
      <c r="B25" s="1" t="s">
        <v>108</v>
      </c>
      <c r="C25" s="1">
        <v>104560787</v>
      </c>
      <c r="D25" s="1" t="s">
        <v>109</v>
      </c>
      <c r="E25" s="1" t="s">
        <v>136</v>
      </c>
      <c r="F25" s="1" t="s">
        <v>137</v>
      </c>
      <c r="G25" s="1" t="s">
        <v>138</v>
      </c>
      <c r="H25" s="1" t="s">
        <v>138</v>
      </c>
      <c r="I25" s="2" t="s">
        <v>34</v>
      </c>
      <c r="J25" s="2">
        <v>0</v>
      </c>
      <c r="K25" s="2">
        <v>0</v>
      </c>
      <c r="L25" s="2">
        <v>0</v>
      </c>
      <c r="M25" s="2">
        <v>0</v>
      </c>
      <c r="N25" s="2">
        <v>0</v>
      </c>
    </row>
    <row r="26" spans="1:14" ht="57.6" x14ac:dyDescent="0.3">
      <c r="A26" s="1" t="s">
        <v>139</v>
      </c>
      <c r="B26" s="1" t="s">
        <v>140</v>
      </c>
      <c r="C26" s="1">
        <v>401650343</v>
      </c>
      <c r="D26" s="1" t="s">
        <v>141</v>
      </c>
      <c r="E26" s="1" t="s">
        <v>142</v>
      </c>
      <c r="F26" s="1" t="s">
        <v>143</v>
      </c>
      <c r="G26" s="1" t="s">
        <v>144</v>
      </c>
      <c r="H26" s="1" t="s">
        <v>145</v>
      </c>
      <c r="I26" s="2" t="s">
        <v>61</v>
      </c>
      <c r="J26" s="2">
        <v>592271.81999999995</v>
      </c>
      <c r="K26" s="2">
        <v>0</v>
      </c>
      <c r="L26" s="2">
        <v>0</v>
      </c>
      <c r="M26" s="2">
        <v>0</v>
      </c>
      <c r="N26" s="2">
        <f>+J26+K26</f>
        <v>592271.81999999995</v>
      </c>
    </row>
    <row r="27" spans="1:14" ht="43.2" x14ac:dyDescent="0.3">
      <c r="A27" s="1" t="s">
        <v>146</v>
      </c>
      <c r="B27" s="1" t="s">
        <v>100</v>
      </c>
      <c r="C27" s="1">
        <v>900440044</v>
      </c>
      <c r="D27" s="1" t="s">
        <v>16</v>
      </c>
      <c r="E27" s="1" t="s">
        <v>147</v>
      </c>
      <c r="F27" s="1" t="s">
        <v>148</v>
      </c>
      <c r="G27" s="1" t="s">
        <v>149</v>
      </c>
      <c r="H27" s="1" t="s">
        <v>149</v>
      </c>
      <c r="I27" s="2" t="s">
        <v>134</v>
      </c>
      <c r="J27" s="2">
        <v>0</v>
      </c>
      <c r="K27" s="2">
        <v>0</v>
      </c>
      <c r="L27" s="2">
        <v>0</v>
      </c>
      <c r="M27" s="2">
        <v>0</v>
      </c>
      <c r="N27" s="2">
        <v>0</v>
      </c>
    </row>
    <row r="28" spans="1:14" ht="57.6" x14ac:dyDescent="0.3">
      <c r="A28" s="1" t="s">
        <v>150</v>
      </c>
      <c r="B28" s="1" t="s">
        <v>151</v>
      </c>
      <c r="C28" s="1">
        <v>401440612</v>
      </c>
      <c r="D28" s="1" t="s">
        <v>85</v>
      </c>
      <c r="E28" s="1" t="s">
        <v>152</v>
      </c>
      <c r="F28" s="1" t="s">
        <v>153</v>
      </c>
      <c r="G28" s="1" t="s">
        <v>154</v>
      </c>
      <c r="H28" s="1" t="s">
        <v>155</v>
      </c>
      <c r="I28" s="2" t="s">
        <v>34</v>
      </c>
      <c r="J28" s="2">
        <v>0</v>
      </c>
      <c r="K28" s="2">
        <v>0</v>
      </c>
      <c r="L28" s="2">
        <v>0</v>
      </c>
      <c r="M28" s="2">
        <v>0</v>
      </c>
      <c r="N28" s="2">
        <v>0</v>
      </c>
    </row>
    <row r="29" spans="1:14" ht="57.6" x14ac:dyDescent="0.3">
      <c r="A29" s="1" t="s">
        <v>156</v>
      </c>
      <c r="B29" s="1" t="s">
        <v>157</v>
      </c>
      <c r="C29" s="1">
        <v>104460513</v>
      </c>
      <c r="D29" s="1" t="s">
        <v>158</v>
      </c>
      <c r="E29" s="1" t="s">
        <v>152</v>
      </c>
      <c r="F29" s="1" t="s">
        <v>153</v>
      </c>
      <c r="G29" s="1" t="s">
        <v>154</v>
      </c>
      <c r="H29" s="1" t="s">
        <v>155</v>
      </c>
      <c r="I29" s="2" t="s">
        <v>34</v>
      </c>
      <c r="J29" s="2">
        <v>0</v>
      </c>
      <c r="K29" s="2">
        <v>0</v>
      </c>
      <c r="L29" s="2">
        <v>0</v>
      </c>
      <c r="M29" s="2">
        <v>0</v>
      </c>
      <c r="N29" s="2">
        <v>0</v>
      </c>
    </row>
    <row r="30" spans="1:14" ht="43.2" x14ac:dyDescent="0.3">
      <c r="A30" s="1" t="s">
        <v>159</v>
      </c>
      <c r="B30" s="1" t="s">
        <v>160</v>
      </c>
      <c r="C30" s="1">
        <v>107580975</v>
      </c>
      <c r="D30" s="1" t="s">
        <v>161</v>
      </c>
      <c r="E30" s="1" t="s">
        <v>162</v>
      </c>
      <c r="F30" s="1" t="s">
        <v>163</v>
      </c>
      <c r="G30" s="1" t="s">
        <v>164</v>
      </c>
      <c r="H30" s="1" t="s">
        <v>164</v>
      </c>
      <c r="I30" s="2" t="s">
        <v>61</v>
      </c>
      <c r="J30" s="2">
        <v>0</v>
      </c>
      <c r="K30" s="2">
        <v>0</v>
      </c>
      <c r="L30" s="2">
        <v>0</v>
      </c>
      <c r="M30" s="2">
        <v>0</v>
      </c>
      <c r="N30" s="2">
        <v>0</v>
      </c>
    </row>
    <row r="31" spans="1:14" ht="43.2" x14ac:dyDescent="0.3">
      <c r="A31" s="1" t="s">
        <v>165</v>
      </c>
      <c r="B31" s="1" t="s">
        <v>166</v>
      </c>
      <c r="C31" s="1">
        <v>304260656</v>
      </c>
      <c r="D31" s="1" t="s">
        <v>167</v>
      </c>
      <c r="E31" s="1" t="s">
        <v>168</v>
      </c>
      <c r="F31" s="1" t="s">
        <v>169</v>
      </c>
      <c r="G31" s="1" t="s">
        <v>170</v>
      </c>
      <c r="H31" s="1" t="s">
        <v>171</v>
      </c>
      <c r="I31" s="2" t="s">
        <v>172</v>
      </c>
      <c r="J31" s="2">
        <v>0</v>
      </c>
      <c r="K31" s="2">
        <v>0</v>
      </c>
      <c r="L31" s="2">
        <v>0</v>
      </c>
      <c r="M31" s="2">
        <v>0</v>
      </c>
      <c r="N31" s="2">
        <v>0</v>
      </c>
    </row>
    <row r="32" spans="1:14" ht="57.6" x14ac:dyDescent="0.3">
      <c r="A32" s="1" t="s">
        <v>173</v>
      </c>
      <c r="B32" s="1" t="s">
        <v>174</v>
      </c>
      <c r="C32" s="1">
        <v>104440421</v>
      </c>
      <c r="D32" s="1" t="s">
        <v>175</v>
      </c>
      <c r="E32" s="1" t="s">
        <v>176</v>
      </c>
      <c r="F32" s="1" t="s">
        <v>177</v>
      </c>
      <c r="G32" s="1" t="s">
        <v>19</v>
      </c>
      <c r="H32" s="1" t="s">
        <v>127</v>
      </c>
      <c r="I32" s="2" t="s">
        <v>61</v>
      </c>
      <c r="J32" s="2">
        <v>0</v>
      </c>
      <c r="K32" s="2">
        <v>0</v>
      </c>
      <c r="L32" s="2">
        <v>1127012</v>
      </c>
      <c r="M32" s="2">
        <v>0</v>
      </c>
      <c r="N32" s="2">
        <f>L32</f>
        <v>1127012</v>
      </c>
    </row>
    <row r="33" spans="1:14" ht="43.2" x14ac:dyDescent="0.3">
      <c r="A33" s="1" t="s">
        <v>178</v>
      </c>
      <c r="B33" s="1" t="s">
        <v>179</v>
      </c>
      <c r="C33" s="1">
        <v>601550443</v>
      </c>
      <c r="D33" s="1" t="s">
        <v>91</v>
      </c>
      <c r="E33" s="1" t="s">
        <v>180</v>
      </c>
      <c r="F33" s="1" t="s">
        <v>18</v>
      </c>
      <c r="G33" s="1" t="s">
        <v>154</v>
      </c>
      <c r="H33" s="1" t="s">
        <v>26</v>
      </c>
      <c r="I33" s="2" t="s">
        <v>27</v>
      </c>
      <c r="J33" s="3">
        <v>496983.34</v>
      </c>
      <c r="K33" s="3">
        <v>0</v>
      </c>
      <c r="L33" s="3">
        <v>531392.98</v>
      </c>
      <c r="M33" s="3">
        <v>0</v>
      </c>
      <c r="N33" s="2">
        <f t="shared" ref="N33:N36" si="0">J33+K33+L33+M33</f>
        <v>1028376.3200000001</v>
      </c>
    </row>
    <row r="34" spans="1:14" ht="43.2" x14ac:dyDescent="0.3">
      <c r="A34" s="1" t="s">
        <v>181</v>
      </c>
      <c r="B34" s="1" t="s">
        <v>182</v>
      </c>
      <c r="C34" s="1">
        <v>108070161</v>
      </c>
      <c r="D34" s="1" t="s">
        <v>96</v>
      </c>
      <c r="E34" s="1" t="s">
        <v>180</v>
      </c>
      <c r="F34" s="1" t="s">
        <v>18</v>
      </c>
      <c r="G34" s="1" t="s">
        <v>154</v>
      </c>
      <c r="H34" s="1" t="s">
        <v>26</v>
      </c>
      <c r="I34" s="2" t="s">
        <v>27</v>
      </c>
      <c r="J34" s="3">
        <v>496983.34</v>
      </c>
      <c r="K34" s="3">
        <v>0</v>
      </c>
      <c r="L34" s="3">
        <v>531392.98</v>
      </c>
      <c r="M34" s="3">
        <v>0</v>
      </c>
      <c r="N34" s="2">
        <f t="shared" si="0"/>
        <v>1028376.3200000001</v>
      </c>
    </row>
    <row r="35" spans="1:14" ht="43.2" x14ac:dyDescent="0.3">
      <c r="A35" s="1" t="s">
        <v>183</v>
      </c>
      <c r="B35" s="1" t="s">
        <v>100</v>
      </c>
      <c r="C35" s="1">
        <v>900440044</v>
      </c>
      <c r="D35" s="1" t="s">
        <v>16</v>
      </c>
      <c r="E35" s="1" t="s">
        <v>180</v>
      </c>
      <c r="F35" s="1" t="s">
        <v>18</v>
      </c>
      <c r="G35" s="1" t="s">
        <v>154</v>
      </c>
      <c r="H35" s="1" t="s">
        <v>26</v>
      </c>
      <c r="I35" s="2" t="s">
        <v>27</v>
      </c>
      <c r="J35" s="3">
        <v>683477.57</v>
      </c>
      <c r="K35" s="3">
        <v>0</v>
      </c>
      <c r="L35" s="3">
        <v>762073.34</v>
      </c>
      <c r="M35" s="3">
        <v>0</v>
      </c>
      <c r="N35" s="2">
        <f t="shared" si="0"/>
        <v>1445550.91</v>
      </c>
    </row>
    <row r="36" spans="1:14" ht="43.2" x14ac:dyDescent="0.3">
      <c r="A36" s="1" t="s">
        <v>184</v>
      </c>
      <c r="B36" s="1" t="s">
        <v>185</v>
      </c>
      <c r="C36" s="1">
        <v>106170026</v>
      </c>
      <c r="D36" s="1" t="s">
        <v>186</v>
      </c>
      <c r="E36" s="1" t="s">
        <v>187</v>
      </c>
      <c r="F36" s="1" t="s">
        <v>188</v>
      </c>
      <c r="G36" s="1" t="s">
        <v>189</v>
      </c>
      <c r="H36" s="1" t="s">
        <v>26</v>
      </c>
      <c r="I36" s="2" t="s">
        <v>27</v>
      </c>
      <c r="J36" s="2">
        <v>328458.71999999997</v>
      </c>
      <c r="K36" s="2">
        <v>0</v>
      </c>
      <c r="L36" s="2">
        <v>236710</v>
      </c>
      <c r="M36" s="2">
        <v>0</v>
      </c>
      <c r="N36" s="2">
        <f t="shared" si="0"/>
        <v>565168.72</v>
      </c>
    </row>
    <row r="37" spans="1:14" ht="57.6" x14ac:dyDescent="0.3">
      <c r="A37" s="1" t="s">
        <v>190</v>
      </c>
      <c r="B37" s="1" t="s">
        <v>100</v>
      </c>
      <c r="C37" s="1">
        <v>900440044</v>
      </c>
      <c r="D37" s="1" t="s">
        <v>16</v>
      </c>
      <c r="E37" s="1" t="s">
        <v>191</v>
      </c>
      <c r="F37" s="1" t="s">
        <v>192</v>
      </c>
      <c r="G37" s="1" t="s">
        <v>193</v>
      </c>
      <c r="H37" s="1" t="s">
        <v>194</v>
      </c>
      <c r="I37" s="2" t="s">
        <v>61</v>
      </c>
      <c r="J37" s="2">
        <v>378209.05</v>
      </c>
      <c r="K37" s="2">
        <v>0</v>
      </c>
      <c r="L37" s="2">
        <v>0</v>
      </c>
      <c r="M37" s="2">
        <v>0</v>
      </c>
      <c r="N37" s="2">
        <f>J37+K37+M37</f>
        <v>378209.05</v>
      </c>
    </row>
    <row r="38" spans="1:14" ht="72" x14ac:dyDescent="0.3">
      <c r="A38" s="1" t="s">
        <v>195</v>
      </c>
      <c r="B38" s="1" t="s">
        <v>104</v>
      </c>
      <c r="C38" s="1">
        <v>106320227</v>
      </c>
      <c r="D38" s="1" t="s">
        <v>196</v>
      </c>
      <c r="E38" s="1" t="s">
        <v>197</v>
      </c>
      <c r="F38" s="1" t="s">
        <v>198</v>
      </c>
      <c r="G38" s="1" t="s">
        <v>199</v>
      </c>
      <c r="H38" s="1" t="s">
        <v>26</v>
      </c>
      <c r="I38" s="2" t="s">
        <v>27</v>
      </c>
      <c r="J38" s="2">
        <v>228577.13</v>
      </c>
      <c r="K38" s="2">
        <v>0</v>
      </c>
      <c r="L38" s="2">
        <v>45659.040000000001</v>
      </c>
      <c r="M38" s="2">
        <v>0</v>
      </c>
      <c r="N38" s="2">
        <f t="shared" ref="N38:N39" si="1">J38+K38+L38+M38</f>
        <v>274236.17</v>
      </c>
    </row>
    <row r="39" spans="1:14" ht="82.5" customHeight="1" x14ac:dyDescent="0.3">
      <c r="A39" s="1" t="s">
        <v>200</v>
      </c>
      <c r="B39" s="1" t="s">
        <v>201</v>
      </c>
      <c r="C39" s="1">
        <v>107170379</v>
      </c>
      <c r="D39" s="1" t="s">
        <v>202</v>
      </c>
      <c r="E39" s="1" t="s">
        <v>197</v>
      </c>
      <c r="F39" s="1" t="s">
        <v>198</v>
      </c>
      <c r="G39" s="1" t="s">
        <v>199</v>
      </c>
      <c r="H39" s="1" t="s">
        <v>26</v>
      </c>
      <c r="I39" s="2" t="s">
        <v>27</v>
      </c>
      <c r="J39" s="2">
        <v>228577.13</v>
      </c>
      <c r="K39" s="2">
        <v>0</v>
      </c>
      <c r="L39" s="2">
        <v>45659.040000000001</v>
      </c>
      <c r="M39" s="2">
        <v>0</v>
      </c>
      <c r="N39" s="2">
        <f t="shared" si="1"/>
        <v>274236.17</v>
      </c>
    </row>
    <row r="40" spans="1:14" ht="84" customHeight="1" x14ac:dyDescent="0.3">
      <c r="A40" s="1" t="s">
        <v>203</v>
      </c>
      <c r="B40" s="1" t="s">
        <v>204</v>
      </c>
      <c r="C40" s="1">
        <v>700710486</v>
      </c>
      <c r="D40" s="1" t="s">
        <v>44</v>
      </c>
      <c r="E40" s="1" t="s">
        <v>205</v>
      </c>
      <c r="F40" s="1" t="s">
        <v>206</v>
      </c>
      <c r="G40" s="1" t="s">
        <v>170</v>
      </c>
      <c r="H40" s="1" t="s">
        <v>207</v>
      </c>
      <c r="I40" s="2" t="s">
        <v>34</v>
      </c>
      <c r="J40" s="2">
        <v>0</v>
      </c>
      <c r="K40" s="2">
        <v>0</v>
      </c>
      <c r="L40" s="2">
        <v>0</v>
      </c>
      <c r="M40" s="2">
        <v>0</v>
      </c>
      <c r="N40" s="2">
        <v>0</v>
      </c>
    </row>
    <row r="41" spans="1:14" ht="86.4" x14ac:dyDescent="0.3">
      <c r="A41" s="1" t="s">
        <v>208</v>
      </c>
      <c r="B41" s="1" t="s">
        <v>157</v>
      </c>
      <c r="C41" s="1">
        <v>104460513</v>
      </c>
      <c r="D41" s="1" t="s">
        <v>158</v>
      </c>
      <c r="E41" s="1" t="s">
        <v>209</v>
      </c>
      <c r="F41" s="1" t="s">
        <v>210</v>
      </c>
      <c r="G41" s="1" t="s">
        <v>154</v>
      </c>
      <c r="H41" s="1" t="s">
        <v>211</v>
      </c>
      <c r="I41" s="2" t="s">
        <v>34</v>
      </c>
      <c r="J41" s="2">
        <v>0</v>
      </c>
      <c r="K41" s="2">
        <v>0</v>
      </c>
      <c r="L41" s="2">
        <v>0</v>
      </c>
      <c r="M41" s="2">
        <v>0</v>
      </c>
      <c r="N41" s="2">
        <v>0</v>
      </c>
    </row>
    <row r="42" spans="1:14" ht="101.25" customHeight="1" thickBot="1" x14ac:dyDescent="0.35">
      <c r="A42" s="5" t="s">
        <v>212</v>
      </c>
      <c r="B42" s="5" t="s">
        <v>123</v>
      </c>
      <c r="C42" s="5">
        <v>108620742</v>
      </c>
      <c r="D42" s="5" t="s">
        <v>213</v>
      </c>
      <c r="E42" s="5" t="s">
        <v>209</v>
      </c>
      <c r="F42" s="5" t="s">
        <v>214</v>
      </c>
      <c r="G42" s="5" t="s">
        <v>154</v>
      </c>
      <c r="H42" s="5" t="s">
        <v>211</v>
      </c>
      <c r="I42" s="2" t="s">
        <v>34</v>
      </c>
      <c r="J42" s="6">
        <v>0</v>
      </c>
      <c r="K42" s="6">
        <v>0</v>
      </c>
      <c r="L42" s="6">
        <v>0</v>
      </c>
      <c r="M42" s="6">
        <v>0</v>
      </c>
      <c r="N42" s="6">
        <v>0</v>
      </c>
    </row>
    <row r="43" spans="1:14" ht="43.8" thickTop="1" x14ac:dyDescent="0.3">
      <c r="A43" s="7" t="s">
        <v>215</v>
      </c>
      <c r="B43" s="1" t="s">
        <v>100</v>
      </c>
      <c r="C43" s="1">
        <v>900440044</v>
      </c>
      <c r="D43" s="1" t="s">
        <v>16</v>
      </c>
      <c r="E43" s="1" t="s">
        <v>216</v>
      </c>
      <c r="F43" s="1" t="s">
        <v>217</v>
      </c>
      <c r="G43" s="1" t="s">
        <v>149</v>
      </c>
      <c r="H43" s="1" t="s">
        <v>218</v>
      </c>
      <c r="I43" s="2" t="s">
        <v>34</v>
      </c>
      <c r="J43" s="2">
        <v>0</v>
      </c>
      <c r="K43" s="2">
        <v>0</v>
      </c>
      <c r="L43" s="2">
        <v>0</v>
      </c>
      <c r="M43" s="2">
        <v>0</v>
      </c>
      <c r="N43" s="2">
        <v>0</v>
      </c>
    </row>
    <row r="44" spans="1:14" ht="72" x14ac:dyDescent="0.3">
      <c r="A44" s="1" t="s">
        <v>219</v>
      </c>
      <c r="B44" s="1" t="s">
        <v>220</v>
      </c>
      <c r="C44" s="1">
        <v>401530231</v>
      </c>
      <c r="D44" s="1" t="s">
        <v>221</v>
      </c>
      <c r="E44" s="1" t="s">
        <v>222</v>
      </c>
      <c r="F44" s="1" t="s">
        <v>223</v>
      </c>
      <c r="G44" s="1" t="s">
        <v>224</v>
      </c>
      <c r="H44" s="1" t="s">
        <v>224</v>
      </c>
      <c r="I44" s="2" t="s">
        <v>34</v>
      </c>
      <c r="J44" s="2">
        <v>0</v>
      </c>
      <c r="K44" s="2">
        <v>0</v>
      </c>
      <c r="L44" s="2">
        <v>0</v>
      </c>
      <c r="M44" s="2">
        <v>0</v>
      </c>
      <c r="N44" s="2">
        <v>0</v>
      </c>
    </row>
    <row r="45" spans="1:14" ht="57.6" x14ac:dyDescent="0.3">
      <c r="A45" s="1" t="s">
        <v>225</v>
      </c>
      <c r="B45" s="1" t="s">
        <v>226</v>
      </c>
      <c r="C45" s="1">
        <v>110420227</v>
      </c>
      <c r="D45" s="1" t="s">
        <v>227</v>
      </c>
      <c r="E45" s="1" t="s">
        <v>228</v>
      </c>
      <c r="F45" s="1" t="s">
        <v>229</v>
      </c>
      <c r="G45" s="1" t="s">
        <v>230</v>
      </c>
      <c r="H45" s="1" t="s">
        <v>231</v>
      </c>
      <c r="I45" s="2" t="s">
        <v>34</v>
      </c>
      <c r="J45" s="2">
        <v>0</v>
      </c>
      <c r="K45" s="2">
        <v>0</v>
      </c>
      <c r="L45" s="2">
        <v>0</v>
      </c>
      <c r="M45" s="2">
        <v>0</v>
      </c>
      <c r="N45" s="2">
        <v>0</v>
      </c>
    </row>
    <row r="46" spans="1:14" ht="86.4" x14ac:dyDescent="0.3">
      <c r="A46" s="1" t="s">
        <v>232</v>
      </c>
      <c r="B46" s="1" t="s">
        <v>233</v>
      </c>
      <c r="C46" s="1">
        <v>204330573</v>
      </c>
      <c r="D46" s="1" t="s">
        <v>234</v>
      </c>
      <c r="E46" s="1" t="s">
        <v>235</v>
      </c>
      <c r="F46" s="1" t="s">
        <v>236</v>
      </c>
      <c r="G46" s="1" t="s">
        <v>237</v>
      </c>
      <c r="H46" s="1" t="s">
        <v>238</v>
      </c>
      <c r="I46" s="2" t="s">
        <v>34</v>
      </c>
      <c r="J46" s="2">
        <v>0</v>
      </c>
      <c r="K46" s="2">
        <v>0</v>
      </c>
      <c r="L46" s="2">
        <v>0</v>
      </c>
      <c r="M46" s="2">
        <v>0</v>
      </c>
      <c r="N46" s="2">
        <v>0</v>
      </c>
    </row>
    <row r="47" spans="1:14" ht="72" x14ac:dyDescent="0.3">
      <c r="A47" s="1" t="s">
        <v>239</v>
      </c>
      <c r="B47" s="1" t="s">
        <v>100</v>
      </c>
      <c r="C47" s="1">
        <v>900440044</v>
      </c>
      <c r="D47" s="1" t="s">
        <v>16</v>
      </c>
      <c r="E47" s="1" t="s">
        <v>240</v>
      </c>
      <c r="F47" s="1" t="s">
        <v>241</v>
      </c>
      <c r="G47" s="1" t="s">
        <v>242</v>
      </c>
      <c r="H47" s="1" t="s">
        <v>26</v>
      </c>
      <c r="I47" s="2" t="s">
        <v>27</v>
      </c>
      <c r="J47" s="2">
        <v>2072218.86</v>
      </c>
      <c r="K47" s="2">
        <v>0</v>
      </c>
      <c r="L47" s="2">
        <v>802967.28</v>
      </c>
      <c r="M47" s="2">
        <v>0</v>
      </c>
      <c r="N47" s="2">
        <f>L47+J47</f>
        <v>2875186.14</v>
      </c>
    </row>
    <row r="48" spans="1:14" ht="115.2" x14ac:dyDescent="0.3">
      <c r="A48" s="1" t="s">
        <v>243</v>
      </c>
      <c r="B48" s="1" t="s">
        <v>104</v>
      </c>
      <c r="C48" s="1">
        <v>106320227</v>
      </c>
      <c r="D48" s="1" t="s">
        <v>244</v>
      </c>
      <c r="E48" s="1" t="s">
        <v>245</v>
      </c>
      <c r="F48" s="1" t="s">
        <v>246</v>
      </c>
      <c r="G48" s="1" t="s">
        <v>247</v>
      </c>
      <c r="H48" s="1" t="s">
        <v>26</v>
      </c>
      <c r="I48" s="2" t="s">
        <v>27</v>
      </c>
      <c r="J48" s="2" t="s">
        <v>248</v>
      </c>
      <c r="K48" s="2" t="s">
        <v>249</v>
      </c>
      <c r="L48" s="2" t="s">
        <v>250</v>
      </c>
      <c r="M48" s="2" t="s">
        <v>249</v>
      </c>
      <c r="N48" s="2" t="s">
        <v>251</v>
      </c>
    </row>
    <row r="49" spans="1:14" ht="43.2" x14ac:dyDescent="0.3">
      <c r="A49" s="1" t="s">
        <v>252</v>
      </c>
      <c r="B49" s="1" t="s">
        <v>95</v>
      </c>
      <c r="C49" s="1">
        <v>110370208</v>
      </c>
      <c r="D49" s="1" t="s">
        <v>96</v>
      </c>
      <c r="E49" s="1" t="s">
        <v>253</v>
      </c>
      <c r="F49" s="1" t="s">
        <v>254</v>
      </c>
      <c r="G49" s="1" t="s">
        <v>19</v>
      </c>
      <c r="H49" s="1" t="s">
        <v>26</v>
      </c>
      <c r="I49" s="2" t="s">
        <v>27</v>
      </c>
      <c r="J49" s="8">
        <v>1076432.2</v>
      </c>
      <c r="K49" s="2" t="s">
        <v>249</v>
      </c>
      <c r="L49" s="8">
        <v>863284.88</v>
      </c>
      <c r="M49" s="2" t="s">
        <v>249</v>
      </c>
      <c r="N49" s="2">
        <f>L49+J49</f>
        <v>1939717.08</v>
      </c>
    </row>
    <row r="50" spans="1:14" ht="57.6" x14ac:dyDescent="0.3">
      <c r="A50" s="1" t="s">
        <v>255</v>
      </c>
      <c r="B50" s="1" t="s">
        <v>256</v>
      </c>
      <c r="C50" s="1">
        <v>107390135</v>
      </c>
      <c r="D50" s="1" t="s">
        <v>257</v>
      </c>
      <c r="E50" s="1" t="s">
        <v>258</v>
      </c>
      <c r="F50" s="1" t="s">
        <v>259</v>
      </c>
      <c r="G50" s="1" t="s">
        <v>260</v>
      </c>
      <c r="H50" s="1" t="s">
        <v>260</v>
      </c>
      <c r="I50" s="2" t="s">
        <v>34</v>
      </c>
      <c r="J50" s="2">
        <v>0</v>
      </c>
      <c r="K50" s="2">
        <v>0</v>
      </c>
      <c r="L50" s="2">
        <v>0</v>
      </c>
      <c r="M50" s="2">
        <v>0</v>
      </c>
      <c r="N50" s="2">
        <v>0</v>
      </c>
    </row>
    <row r="51" spans="1:14" ht="57.6" x14ac:dyDescent="0.3">
      <c r="A51" s="1" t="s">
        <v>261</v>
      </c>
      <c r="B51" s="1" t="s">
        <v>262</v>
      </c>
      <c r="C51" s="1">
        <v>107020628</v>
      </c>
      <c r="D51" s="1" t="s">
        <v>263</v>
      </c>
      <c r="E51" s="1" t="s">
        <v>264</v>
      </c>
      <c r="F51" s="1" t="s">
        <v>265</v>
      </c>
      <c r="G51" s="1" t="s">
        <v>170</v>
      </c>
      <c r="H51" s="1" t="s">
        <v>266</v>
      </c>
      <c r="I51" s="2" t="s">
        <v>61</v>
      </c>
      <c r="J51" s="9">
        <v>0</v>
      </c>
      <c r="K51" s="9">
        <v>0</v>
      </c>
      <c r="L51" s="9">
        <v>0</v>
      </c>
      <c r="M51" s="9">
        <v>0</v>
      </c>
      <c r="N51" s="9">
        <v>0</v>
      </c>
    </row>
    <row r="52" spans="1:14" ht="43.2" x14ac:dyDescent="0.3">
      <c r="A52" s="1" t="s">
        <v>267</v>
      </c>
      <c r="B52" s="1" t="s">
        <v>268</v>
      </c>
      <c r="C52" s="1">
        <v>203430472</v>
      </c>
      <c r="D52" s="1" t="s">
        <v>269</v>
      </c>
      <c r="E52" s="1" t="s">
        <v>270</v>
      </c>
      <c r="F52" s="1" t="s">
        <v>254</v>
      </c>
      <c r="G52" s="1" t="s">
        <v>19</v>
      </c>
      <c r="H52" s="1" t="s">
        <v>26</v>
      </c>
      <c r="I52" s="2" t="s">
        <v>27</v>
      </c>
      <c r="J52" s="8">
        <v>2743935.84</v>
      </c>
      <c r="K52" s="2" t="s">
        <v>249</v>
      </c>
      <c r="L52" s="8">
        <v>932809.79</v>
      </c>
      <c r="M52" s="2" t="s">
        <v>249</v>
      </c>
      <c r="N52" s="2">
        <f>L52+J52</f>
        <v>3676745.63</v>
      </c>
    </row>
    <row r="53" spans="1:14" ht="43.2" x14ac:dyDescent="0.3">
      <c r="A53" s="1" t="s">
        <v>271</v>
      </c>
      <c r="B53" s="1" t="s">
        <v>272</v>
      </c>
      <c r="C53" s="1">
        <v>106380009</v>
      </c>
      <c r="D53" s="1" t="s">
        <v>273</v>
      </c>
      <c r="E53" s="1" t="s">
        <v>274</v>
      </c>
      <c r="F53" s="1" t="s">
        <v>275</v>
      </c>
      <c r="G53" s="1" t="s">
        <v>276</v>
      </c>
      <c r="H53" s="1" t="s">
        <v>277</v>
      </c>
      <c r="I53" s="2" t="s">
        <v>34</v>
      </c>
      <c r="J53" s="2">
        <v>0</v>
      </c>
      <c r="K53" s="2">
        <v>0</v>
      </c>
      <c r="L53" s="2">
        <v>0</v>
      </c>
      <c r="M53" s="2">
        <v>0</v>
      </c>
      <c r="N53" s="2">
        <v>0</v>
      </c>
    </row>
    <row r="54" spans="1:14" ht="57.6" x14ac:dyDescent="0.3">
      <c r="A54" s="1" t="s">
        <v>278</v>
      </c>
      <c r="B54" s="1" t="s">
        <v>279</v>
      </c>
      <c r="C54" s="1">
        <v>603680212</v>
      </c>
      <c r="D54" s="1" t="s">
        <v>280</v>
      </c>
      <c r="E54" s="1" t="s">
        <v>281</v>
      </c>
      <c r="F54" s="1" t="s">
        <v>282</v>
      </c>
      <c r="G54" s="1" t="s">
        <v>283</v>
      </c>
      <c r="H54" s="1" t="s">
        <v>283</v>
      </c>
      <c r="I54" s="2" t="s">
        <v>284</v>
      </c>
      <c r="J54" s="2">
        <v>0</v>
      </c>
      <c r="K54" s="2">
        <v>0</v>
      </c>
      <c r="L54" s="2">
        <v>0</v>
      </c>
      <c r="M54" s="2">
        <v>0</v>
      </c>
      <c r="N54" s="2">
        <v>0</v>
      </c>
    </row>
    <row r="55" spans="1:14" ht="86.4" x14ac:dyDescent="0.3">
      <c r="A55" s="1" t="s">
        <v>285</v>
      </c>
      <c r="B55" s="1" t="s">
        <v>286</v>
      </c>
      <c r="C55" s="1">
        <v>203710430</v>
      </c>
      <c r="D55" s="1" t="s">
        <v>287</v>
      </c>
      <c r="E55" s="1" t="s">
        <v>288</v>
      </c>
      <c r="F55" s="1" t="s">
        <v>289</v>
      </c>
      <c r="G55" s="1" t="s">
        <v>290</v>
      </c>
      <c r="H55" s="1" t="s">
        <v>291</v>
      </c>
      <c r="I55" s="2" t="s">
        <v>284</v>
      </c>
      <c r="J55" s="2">
        <v>0</v>
      </c>
      <c r="K55" s="2">
        <v>0</v>
      </c>
      <c r="L55" s="2">
        <v>0</v>
      </c>
      <c r="M55" s="2">
        <v>0</v>
      </c>
      <c r="N55" s="2">
        <v>0</v>
      </c>
    </row>
    <row r="56" spans="1:14" ht="43.2" x14ac:dyDescent="0.3">
      <c r="A56" s="1" t="s">
        <v>292</v>
      </c>
      <c r="B56" s="1" t="s">
        <v>129</v>
      </c>
      <c r="C56" s="1">
        <v>401220869</v>
      </c>
      <c r="D56" s="1" t="s">
        <v>130</v>
      </c>
      <c r="E56" s="1" t="s">
        <v>293</v>
      </c>
      <c r="F56" s="1" t="s">
        <v>294</v>
      </c>
      <c r="G56" s="1" t="s">
        <v>295</v>
      </c>
      <c r="H56" s="1" t="s">
        <v>296</v>
      </c>
      <c r="I56" s="2" t="s">
        <v>297</v>
      </c>
      <c r="J56" s="2">
        <v>0</v>
      </c>
      <c r="K56" s="2">
        <v>0</v>
      </c>
      <c r="L56" s="2">
        <v>0</v>
      </c>
      <c r="M56" s="2">
        <v>0</v>
      </c>
      <c r="N56" s="2">
        <v>0</v>
      </c>
    </row>
    <row r="57" spans="1:14" ht="72" x14ac:dyDescent="0.3">
      <c r="A57" s="1" t="s">
        <v>298</v>
      </c>
      <c r="B57" s="1" t="s">
        <v>123</v>
      </c>
      <c r="C57" s="1">
        <v>108620742</v>
      </c>
      <c r="D57" s="1" t="s">
        <v>213</v>
      </c>
      <c r="E57" s="1" t="s">
        <v>299</v>
      </c>
      <c r="F57" s="1" t="s">
        <v>300</v>
      </c>
      <c r="G57" s="1" t="s">
        <v>301</v>
      </c>
      <c r="H57" s="1" t="s">
        <v>302</v>
      </c>
      <c r="I57" s="2" t="s">
        <v>34</v>
      </c>
      <c r="J57" s="2">
        <v>0</v>
      </c>
      <c r="K57" s="2">
        <v>0</v>
      </c>
      <c r="L57" s="2">
        <v>0</v>
      </c>
      <c r="M57" s="2">
        <v>0</v>
      </c>
      <c r="N57" s="2">
        <v>0</v>
      </c>
    </row>
    <row r="58" spans="1:14" ht="57.6" x14ac:dyDescent="0.3">
      <c r="A58" s="1" t="s">
        <v>303</v>
      </c>
      <c r="B58" s="1" t="s">
        <v>233</v>
      </c>
      <c r="C58" s="1">
        <v>204330573</v>
      </c>
      <c r="D58" s="1" t="s">
        <v>234</v>
      </c>
      <c r="E58" s="1" t="s">
        <v>304</v>
      </c>
      <c r="F58" s="1" t="s">
        <v>305</v>
      </c>
      <c r="G58" s="1" t="s">
        <v>306</v>
      </c>
      <c r="H58" s="1" t="s">
        <v>307</v>
      </c>
      <c r="I58" s="2" t="s">
        <v>34</v>
      </c>
      <c r="J58" s="2">
        <v>0</v>
      </c>
      <c r="K58" s="2">
        <v>0</v>
      </c>
      <c r="L58" s="2">
        <v>0</v>
      </c>
      <c r="M58" s="2">
        <v>0</v>
      </c>
      <c r="N58" s="2">
        <v>0</v>
      </c>
    </row>
    <row r="59" spans="1:14" ht="72" x14ac:dyDescent="0.3">
      <c r="A59" s="1" t="s">
        <v>308</v>
      </c>
      <c r="B59" s="1" t="s">
        <v>309</v>
      </c>
      <c r="C59" s="1">
        <v>603360188</v>
      </c>
      <c r="D59" s="1" t="s">
        <v>310</v>
      </c>
      <c r="E59" s="1" t="s">
        <v>311</v>
      </c>
      <c r="F59" s="1" t="s">
        <v>312</v>
      </c>
      <c r="G59" s="1" t="s">
        <v>313</v>
      </c>
      <c r="H59" s="1" t="s">
        <v>313</v>
      </c>
      <c r="I59" s="2" t="s">
        <v>34</v>
      </c>
      <c r="J59" s="2">
        <v>0</v>
      </c>
      <c r="K59" s="2">
        <v>0</v>
      </c>
      <c r="L59" s="2">
        <v>0</v>
      </c>
      <c r="M59" s="2">
        <v>0</v>
      </c>
      <c r="N59" s="2">
        <v>0</v>
      </c>
    </row>
    <row r="60" spans="1:14" ht="43.2" x14ac:dyDescent="0.3">
      <c r="A60" s="1" t="s">
        <v>314</v>
      </c>
      <c r="B60" s="1" t="s">
        <v>315</v>
      </c>
      <c r="C60" s="1">
        <v>106150323</v>
      </c>
      <c r="D60" s="1" t="s">
        <v>316</v>
      </c>
      <c r="E60" s="1" t="s">
        <v>317</v>
      </c>
      <c r="F60" s="1" t="s">
        <v>318</v>
      </c>
      <c r="G60" s="1" t="s">
        <v>19</v>
      </c>
      <c r="H60" s="1" t="s">
        <v>19</v>
      </c>
      <c r="I60" s="2" t="s">
        <v>34</v>
      </c>
      <c r="J60" s="2">
        <v>0</v>
      </c>
      <c r="K60" s="2">
        <v>0</v>
      </c>
      <c r="L60" s="2">
        <v>0</v>
      </c>
      <c r="M60" s="2">
        <v>0</v>
      </c>
      <c r="N60" s="2">
        <v>0</v>
      </c>
    </row>
    <row r="61" spans="1:14" ht="95.25" customHeight="1" x14ac:dyDescent="0.3">
      <c r="A61" s="1" t="s">
        <v>319</v>
      </c>
      <c r="B61" s="1" t="s">
        <v>123</v>
      </c>
      <c r="C61" s="1">
        <v>108620742</v>
      </c>
      <c r="D61" s="1" t="s">
        <v>213</v>
      </c>
      <c r="E61" s="1" t="s">
        <v>320</v>
      </c>
      <c r="F61" s="1" t="s">
        <v>321</v>
      </c>
      <c r="G61" s="1" t="s">
        <v>322</v>
      </c>
      <c r="H61" s="1" t="s">
        <v>322</v>
      </c>
      <c r="I61" s="2" t="s">
        <v>34</v>
      </c>
      <c r="J61" s="2">
        <v>0</v>
      </c>
      <c r="K61" s="2">
        <v>0</v>
      </c>
      <c r="L61" s="2">
        <v>0</v>
      </c>
      <c r="M61" s="2">
        <v>0</v>
      </c>
      <c r="N61" s="2">
        <v>0</v>
      </c>
    </row>
    <row r="62" spans="1:14" ht="67.5" customHeight="1" x14ac:dyDescent="0.3">
      <c r="A62" s="1" t="s">
        <v>323</v>
      </c>
      <c r="B62" s="1" t="s">
        <v>324</v>
      </c>
      <c r="C62" s="1">
        <v>113680529</v>
      </c>
      <c r="D62" s="1" t="s">
        <v>325</v>
      </c>
      <c r="E62" s="1" t="s">
        <v>326</v>
      </c>
      <c r="F62" s="1" t="s">
        <v>327</v>
      </c>
      <c r="G62" s="1" t="s">
        <v>328</v>
      </c>
      <c r="H62" s="1" t="s">
        <v>329</v>
      </c>
      <c r="I62" s="2" t="s">
        <v>330</v>
      </c>
      <c r="J62" s="2">
        <v>0</v>
      </c>
      <c r="K62" s="2">
        <v>0</v>
      </c>
      <c r="L62" s="2">
        <v>0</v>
      </c>
      <c r="M62" s="2">
        <v>0</v>
      </c>
      <c r="N62" s="2">
        <v>0</v>
      </c>
    </row>
    <row r="63" spans="1:14" ht="57.6" x14ac:dyDescent="0.3">
      <c r="A63" s="1" t="s">
        <v>331</v>
      </c>
      <c r="B63" s="1" t="s">
        <v>256</v>
      </c>
      <c r="C63" s="1">
        <v>107390135</v>
      </c>
      <c r="D63" s="1" t="s">
        <v>257</v>
      </c>
      <c r="E63" s="1" t="s">
        <v>332</v>
      </c>
      <c r="F63" s="1" t="s">
        <v>333</v>
      </c>
      <c r="G63" s="1" t="s">
        <v>334</v>
      </c>
      <c r="H63" s="1" t="s">
        <v>335</v>
      </c>
      <c r="I63" s="2" t="s">
        <v>284</v>
      </c>
      <c r="J63" s="2">
        <v>0</v>
      </c>
      <c r="K63" s="2">
        <v>0</v>
      </c>
      <c r="L63" s="2">
        <v>0</v>
      </c>
      <c r="M63" s="2">
        <v>0</v>
      </c>
      <c r="N63" s="2">
        <v>0</v>
      </c>
    </row>
    <row r="64" spans="1:14" ht="69" customHeight="1" x14ac:dyDescent="0.3">
      <c r="A64" s="1" t="s">
        <v>336</v>
      </c>
      <c r="B64" s="1" t="s">
        <v>337</v>
      </c>
      <c r="C64" s="1">
        <v>107130764</v>
      </c>
      <c r="D64" s="1" t="s">
        <v>338</v>
      </c>
      <c r="E64" s="1" t="s">
        <v>332</v>
      </c>
      <c r="F64" s="1" t="s">
        <v>333</v>
      </c>
      <c r="G64" s="1" t="s">
        <v>334</v>
      </c>
      <c r="H64" s="1" t="s">
        <v>335</v>
      </c>
      <c r="I64" s="2" t="s">
        <v>284</v>
      </c>
      <c r="J64" s="2">
        <v>0</v>
      </c>
      <c r="K64" s="2"/>
      <c r="L64" s="2">
        <v>0</v>
      </c>
      <c r="M64" s="2">
        <v>0</v>
      </c>
      <c r="N64" s="2">
        <v>0</v>
      </c>
    </row>
    <row r="65" spans="1:14" ht="72" x14ac:dyDescent="0.3">
      <c r="A65" s="1" t="s">
        <v>339</v>
      </c>
      <c r="B65" s="1" t="s">
        <v>340</v>
      </c>
      <c r="C65" s="1">
        <v>204150796</v>
      </c>
      <c r="D65" s="1" t="s">
        <v>341</v>
      </c>
      <c r="E65" s="1" t="s">
        <v>342</v>
      </c>
      <c r="F65" s="1" t="s">
        <v>343</v>
      </c>
      <c r="G65" s="1" t="s">
        <v>344</v>
      </c>
      <c r="H65" s="1" t="s">
        <v>345</v>
      </c>
      <c r="I65" s="2" t="s">
        <v>284</v>
      </c>
      <c r="J65" s="2">
        <v>0</v>
      </c>
      <c r="K65" s="2">
        <v>0</v>
      </c>
      <c r="L65" s="2">
        <v>0</v>
      </c>
      <c r="M65" s="2">
        <v>0</v>
      </c>
      <c r="N65" s="2">
        <v>0</v>
      </c>
    </row>
    <row r="66" spans="1:14" ht="72" x14ac:dyDescent="0.3">
      <c r="A66" s="1" t="s">
        <v>346</v>
      </c>
      <c r="B66" s="1" t="s">
        <v>201</v>
      </c>
      <c r="C66" s="1">
        <v>107170379</v>
      </c>
      <c r="D66" s="1" t="s">
        <v>347</v>
      </c>
      <c r="E66" s="1" t="s">
        <v>348</v>
      </c>
      <c r="F66" s="1" t="s">
        <v>349</v>
      </c>
      <c r="G66" s="1" t="s">
        <v>144</v>
      </c>
      <c r="H66" s="1" t="s">
        <v>26</v>
      </c>
      <c r="I66" s="2" t="s">
        <v>27</v>
      </c>
      <c r="J66" s="2">
        <v>620581.26</v>
      </c>
      <c r="K66" s="2">
        <v>26994</v>
      </c>
      <c r="L66" s="2">
        <v>285099.99</v>
      </c>
      <c r="M66" s="2">
        <v>0</v>
      </c>
      <c r="N66" s="2">
        <f>M66+L66+K66+J66</f>
        <v>932675.25</v>
      </c>
    </row>
    <row r="67" spans="1:14" ht="43.2" x14ac:dyDescent="0.3">
      <c r="A67" s="1" t="s">
        <v>350</v>
      </c>
      <c r="B67" s="1" t="s">
        <v>123</v>
      </c>
      <c r="C67" s="1">
        <v>108620742</v>
      </c>
      <c r="D67" s="1" t="s">
        <v>213</v>
      </c>
      <c r="E67" s="1" t="s">
        <v>351</v>
      </c>
      <c r="F67" s="1" t="s">
        <v>352</v>
      </c>
      <c r="G67" s="1" t="s">
        <v>313</v>
      </c>
      <c r="H67" s="1" t="s">
        <v>313</v>
      </c>
      <c r="I67" s="2" t="s">
        <v>34</v>
      </c>
      <c r="J67" s="2">
        <v>0</v>
      </c>
      <c r="K67" s="2">
        <v>0</v>
      </c>
      <c r="L67" s="2">
        <v>0</v>
      </c>
      <c r="M67" s="2">
        <v>0</v>
      </c>
      <c r="N67" s="2">
        <v>0</v>
      </c>
    </row>
    <row r="68" spans="1:14" ht="72" x14ac:dyDescent="0.3">
      <c r="A68" s="1" t="s">
        <v>353</v>
      </c>
      <c r="B68" s="1" t="s">
        <v>354</v>
      </c>
      <c r="C68" s="1">
        <v>203480868</v>
      </c>
      <c r="D68" s="1" t="s">
        <v>355</v>
      </c>
      <c r="E68" s="1" t="s">
        <v>356</v>
      </c>
      <c r="F68" s="1" t="s">
        <v>357</v>
      </c>
      <c r="G68" s="1" t="s">
        <v>358</v>
      </c>
      <c r="H68" s="1" t="s">
        <v>359</v>
      </c>
      <c r="I68" s="2" t="s">
        <v>284</v>
      </c>
      <c r="J68" s="2">
        <v>0</v>
      </c>
      <c r="K68" s="2">
        <v>0</v>
      </c>
      <c r="L68" s="2">
        <v>0</v>
      </c>
      <c r="M68" s="2">
        <v>0</v>
      </c>
      <c r="N68" s="2">
        <v>0</v>
      </c>
    </row>
    <row r="69" spans="1:14" ht="144" x14ac:dyDescent="0.3">
      <c r="A69" s="1" t="s">
        <v>360</v>
      </c>
      <c r="B69" s="1" t="s">
        <v>361</v>
      </c>
      <c r="C69" s="1">
        <v>108260729</v>
      </c>
      <c r="D69" s="1" t="s">
        <v>362</v>
      </c>
      <c r="E69" s="1" t="s">
        <v>363</v>
      </c>
      <c r="F69" s="1" t="s">
        <v>364</v>
      </c>
      <c r="G69" s="1" t="s">
        <v>365</v>
      </c>
      <c r="H69" s="1" t="s">
        <v>54</v>
      </c>
      <c r="I69" s="2" t="s">
        <v>34</v>
      </c>
      <c r="J69" s="2">
        <v>0</v>
      </c>
      <c r="K69" s="2">
        <v>0</v>
      </c>
      <c r="L69" s="2">
        <v>0</v>
      </c>
      <c r="M69" s="2">
        <v>0</v>
      </c>
      <c r="N69" s="2">
        <v>0</v>
      </c>
    </row>
    <row r="70" spans="1:14" ht="144" x14ac:dyDescent="0.3">
      <c r="A70" s="1" t="s">
        <v>366</v>
      </c>
      <c r="B70" s="1" t="s">
        <v>367</v>
      </c>
      <c r="C70" s="1">
        <v>203110586</v>
      </c>
      <c r="D70" s="1" t="s">
        <v>368</v>
      </c>
      <c r="E70" s="1" t="s">
        <v>363</v>
      </c>
      <c r="F70" s="1" t="s">
        <v>364</v>
      </c>
      <c r="G70" s="1" t="s">
        <v>365</v>
      </c>
      <c r="H70" s="1" t="s">
        <v>54</v>
      </c>
      <c r="I70" s="2" t="s">
        <v>34</v>
      </c>
      <c r="J70" s="2">
        <v>0</v>
      </c>
      <c r="K70" s="2">
        <v>0</v>
      </c>
      <c r="L70" s="2">
        <v>0</v>
      </c>
      <c r="M70" s="2">
        <v>0</v>
      </c>
      <c r="N70" s="2">
        <v>0</v>
      </c>
    </row>
    <row r="71" spans="1:14" ht="144" x14ac:dyDescent="0.3">
      <c r="A71" s="1" t="s">
        <v>369</v>
      </c>
      <c r="B71" s="1" t="s">
        <v>50</v>
      </c>
      <c r="C71" s="1">
        <v>104560787</v>
      </c>
      <c r="D71" s="1" t="s">
        <v>370</v>
      </c>
      <c r="E71" s="1" t="s">
        <v>363</v>
      </c>
      <c r="F71" s="1" t="s">
        <v>364</v>
      </c>
      <c r="G71" s="1" t="s">
        <v>365</v>
      </c>
      <c r="H71" s="1" t="s">
        <v>54</v>
      </c>
      <c r="I71" s="2" t="s">
        <v>34</v>
      </c>
      <c r="J71" s="2">
        <v>0</v>
      </c>
      <c r="K71" s="2">
        <v>0</v>
      </c>
      <c r="L71" s="2">
        <v>0</v>
      </c>
      <c r="M71" s="2">
        <v>0</v>
      </c>
      <c r="N71" s="2">
        <v>0</v>
      </c>
    </row>
    <row r="72" spans="1:14" ht="43.2" x14ac:dyDescent="0.3">
      <c r="A72" s="1" t="s">
        <v>371</v>
      </c>
      <c r="B72" s="1" t="s">
        <v>185</v>
      </c>
      <c r="C72" s="1">
        <v>106170026</v>
      </c>
      <c r="D72" s="1" t="s">
        <v>372</v>
      </c>
      <c r="E72" s="1" t="s">
        <v>373</v>
      </c>
      <c r="F72" s="1" t="s">
        <v>374</v>
      </c>
      <c r="G72" s="1" t="s">
        <v>375</v>
      </c>
      <c r="H72" s="1" t="s">
        <v>376</v>
      </c>
      <c r="I72" s="2" t="s">
        <v>377</v>
      </c>
      <c r="J72" s="2">
        <v>0</v>
      </c>
      <c r="K72" s="2">
        <v>0</v>
      </c>
      <c r="L72" s="2">
        <v>0</v>
      </c>
      <c r="M72" s="2">
        <v>0</v>
      </c>
      <c r="N72" s="2">
        <v>0</v>
      </c>
    </row>
    <row r="73" spans="1:14" ht="100.8" x14ac:dyDescent="0.3">
      <c r="A73" s="1" t="s">
        <v>378</v>
      </c>
      <c r="B73" s="1" t="s">
        <v>204</v>
      </c>
      <c r="C73" s="1">
        <v>700710486</v>
      </c>
      <c r="D73" s="1" t="s">
        <v>44</v>
      </c>
      <c r="E73" s="1" t="s">
        <v>379</v>
      </c>
      <c r="F73" s="1" t="s">
        <v>380</v>
      </c>
      <c r="G73" s="1" t="s">
        <v>170</v>
      </c>
      <c r="H73" s="1" t="s">
        <v>207</v>
      </c>
      <c r="I73" s="2" t="s">
        <v>34</v>
      </c>
      <c r="J73" s="2">
        <v>0</v>
      </c>
      <c r="K73" s="2">
        <v>0</v>
      </c>
      <c r="L73" s="2">
        <v>0</v>
      </c>
      <c r="M73" s="2">
        <v>0</v>
      </c>
      <c r="N73" s="2">
        <v>0</v>
      </c>
    </row>
    <row r="74" spans="1:14" ht="72" x14ac:dyDescent="0.3">
      <c r="A74" s="1" t="s">
        <v>381</v>
      </c>
      <c r="B74" s="1" t="s">
        <v>201</v>
      </c>
      <c r="C74" s="1">
        <v>107170379</v>
      </c>
      <c r="D74" s="1" t="s">
        <v>347</v>
      </c>
      <c r="E74" s="1" t="s">
        <v>382</v>
      </c>
      <c r="F74" s="1" t="s">
        <v>383</v>
      </c>
      <c r="G74" s="1" t="s">
        <v>384</v>
      </c>
      <c r="H74" s="1" t="s">
        <v>26</v>
      </c>
      <c r="I74" s="2" t="s">
        <v>27</v>
      </c>
      <c r="J74" s="2">
        <v>358235.93</v>
      </c>
      <c r="K74" s="2" t="s">
        <v>249</v>
      </c>
      <c r="L74" s="2">
        <v>427730.78</v>
      </c>
      <c r="M74" s="2" t="s">
        <v>249</v>
      </c>
      <c r="N74" s="2">
        <f>L74+J74</f>
        <v>785966.71</v>
      </c>
    </row>
    <row r="75" spans="1:14" ht="57.6" x14ac:dyDescent="0.3">
      <c r="A75" s="1" t="s">
        <v>385</v>
      </c>
      <c r="B75" s="1" t="s">
        <v>100</v>
      </c>
      <c r="C75" s="1">
        <v>900440044</v>
      </c>
      <c r="D75" s="1" t="s">
        <v>16</v>
      </c>
      <c r="E75" s="1" t="s">
        <v>386</v>
      </c>
      <c r="F75" s="1" t="s">
        <v>387</v>
      </c>
      <c r="G75" s="1" t="s">
        <v>388</v>
      </c>
      <c r="H75" s="1" t="s">
        <v>389</v>
      </c>
      <c r="I75" s="2" t="s">
        <v>34</v>
      </c>
      <c r="J75" s="2">
        <v>0</v>
      </c>
      <c r="K75" s="2">
        <v>0</v>
      </c>
      <c r="L75" s="2">
        <v>0</v>
      </c>
      <c r="M75" s="2">
        <v>0</v>
      </c>
      <c r="N75" s="2">
        <v>0</v>
      </c>
    </row>
    <row r="76" spans="1:14" ht="57.6" x14ac:dyDescent="0.3">
      <c r="A76" s="1" t="s">
        <v>385</v>
      </c>
      <c r="B76" s="1" t="s">
        <v>100</v>
      </c>
      <c r="C76" s="1">
        <v>900440044</v>
      </c>
      <c r="D76" s="1" t="s">
        <v>16</v>
      </c>
      <c r="E76" s="1" t="s">
        <v>390</v>
      </c>
      <c r="F76" s="1" t="s">
        <v>383</v>
      </c>
      <c r="G76" s="1" t="s">
        <v>384</v>
      </c>
      <c r="H76" s="1" t="s">
        <v>391</v>
      </c>
      <c r="I76" s="2" t="s">
        <v>61</v>
      </c>
      <c r="J76" s="2">
        <v>76532.320000000007</v>
      </c>
      <c r="K76" s="2" t="s">
        <v>249</v>
      </c>
      <c r="L76" s="2">
        <v>229982</v>
      </c>
      <c r="M76" s="2" t="s">
        <v>249</v>
      </c>
      <c r="N76" s="2">
        <f>L76+J76</f>
        <v>306514.32</v>
      </c>
    </row>
    <row r="77" spans="1:14" ht="72" x14ac:dyDescent="0.3">
      <c r="A77" s="1" t="s">
        <v>392</v>
      </c>
      <c r="B77" s="1" t="s">
        <v>226</v>
      </c>
      <c r="C77" s="1">
        <v>110420227</v>
      </c>
      <c r="D77" s="1" t="s">
        <v>393</v>
      </c>
      <c r="E77" s="1" t="s">
        <v>394</v>
      </c>
      <c r="F77" s="1" t="s">
        <v>395</v>
      </c>
      <c r="G77" s="1" t="s">
        <v>389</v>
      </c>
      <c r="H77" s="1" t="s">
        <v>389</v>
      </c>
      <c r="I77" s="2" t="s">
        <v>34</v>
      </c>
      <c r="J77" s="2">
        <v>0</v>
      </c>
      <c r="K77" s="2">
        <v>0</v>
      </c>
      <c r="L77" s="2">
        <v>0</v>
      </c>
      <c r="M77" s="2">
        <v>0</v>
      </c>
      <c r="N77" s="2">
        <v>0</v>
      </c>
    </row>
    <row r="78" spans="1:14" ht="100.8" x14ac:dyDescent="0.3">
      <c r="A78" s="1" t="s">
        <v>396</v>
      </c>
      <c r="B78" s="1" t="s">
        <v>397</v>
      </c>
      <c r="C78" s="1">
        <v>206500300</v>
      </c>
      <c r="D78" s="1" t="s">
        <v>398</v>
      </c>
      <c r="E78" s="1" t="s">
        <v>399</v>
      </c>
      <c r="F78" s="1" t="s">
        <v>380</v>
      </c>
      <c r="G78" s="1" t="s">
        <v>170</v>
      </c>
      <c r="H78" s="1" t="s">
        <v>207</v>
      </c>
      <c r="I78" s="2" t="s">
        <v>34</v>
      </c>
      <c r="J78" s="2">
        <v>0</v>
      </c>
      <c r="K78" s="2">
        <v>0</v>
      </c>
      <c r="L78" s="2">
        <v>0</v>
      </c>
      <c r="M78" s="2">
        <v>0</v>
      </c>
      <c r="N78" s="2">
        <v>0</v>
      </c>
    </row>
    <row r="79" spans="1:14" ht="58.2" thickBot="1" x14ac:dyDescent="0.35">
      <c r="A79" s="5" t="s">
        <v>400</v>
      </c>
      <c r="B79" s="5" t="s">
        <v>123</v>
      </c>
      <c r="C79" s="5">
        <v>108620742</v>
      </c>
      <c r="D79" s="5" t="s">
        <v>213</v>
      </c>
      <c r="E79" s="5" t="s">
        <v>401</v>
      </c>
      <c r="F79" s="5" t="s">
        <v>402</v>
      </c>
      <c r="G79" s="5" t="s">
        <v>403</v>
      </c>
      <c r="H79" s="5" t="s">
        <v>403</v>
      </c>
      <c r="I79" s="2" t="s">
        <v>34</v>
      </c>
      <c r="J79" s="6">
        <v>0</v>
      </c>
      <c r="K79" s="6">
        <v>0</v>
      </c>
      <c r="L79" s="6">
        <v>0</v>
      </c>
      <c r="M79" s="6">
        <v>0</v>
      </c>
      <c r="N79" s="6">
        <v>0</v>
      </c>
    </row>
    <row r="80" spans="1:14" ht="58.2" thickTop="1" x14ac:dyDescent="0.3">
      <c r="A80" s="1" t="s">
        <v>404</v>
      </c>
      <c r="B80" s="1" t="s">
        <v>204</v>
      </c>
      <c r="C80" s="1">
        <v>700710486</v>
      </c>
      <c r="D80" s="1" t="s">
        <v>44</v>
      </c>
      <c r="E80" s="1" t="s">
        <v>405</v>
      </c>
      <c r="F80" s="1" t="s">
        <v>406</v>
      </c>
      <c r="G80" s="1" t="s">
        <v>407</v>
      </c>
      <c r="H80" s="1" t="s">
        <v>408</v>
      </c>
      <c r="I80" s="2" t="s">
        <v>27</v>
      </c>
      <c r="J80" s="2">
        <v>0</v>
      </c>
      <c r="K80" s="2">
        <v>0</v>
      </c>
      <c r="L80" s="2">
        <v>0</v>
      </c>
      <c r="M80" s="2">
        <v>0</v>
      </c>
      <c r="N80" s="2">
        <v>0</v>
      </c>
    </row>
    <row r="81" spans="1:14" ht="57.6" x14ac:dyDescent="0.3">
      <c r="A81" s="1" t="s">
        <v>404</v>
      </c>
      <c r="B81" s="1" t="s">
        <v>201</v>
      </c>
      <c r="C81" s="1">
        <v>107170379</v>
      </c>
      <c r="D81" s="1" t="s">
        <v>347</v>
      </c>
      <c r="E81" s="1" t="s">
        <v>409</v>
      </c>
      <c r="F81" s="1" t="s">
        <v>410</v>
      </c>
      <c r="G81" s="1" t="s">
        <v>407</v>
      </c>
      <c r="H81" s="1" t="s">
        <v>411</v>
      </c>
      <c r="I81" s="2" t="s">
        <v>27</v>
      </c>
      <c r="J81" s="2">
        <v>0</v>
      </c>
      <c r="K81" s="2">
        <v>0</v>
      </c>
      <c r="L81" s="2">
        <v>0</v>
      </c>
      <c r="M81" s="2">
        <v>0</v>
      </c>
      <c r="N81" s="2">
        <v>0</v>
      </c>
    </row>
    <row r="82" spans="1:14" ht="115.2" x14ac:dyDescent="0.3">
      <c r="A82" s="1" t="s">
        <v>412</v>
      </c>
      <c r="B82" s="1" t="s">
        <v>129</v>
      </c>
      <c r="C82" s="1">
        <v>401220869</v>
      </c>
      <c r="D82" s="1" t="s">
        <v>413</v>
      </c>
      <c r="E82" s="1" t="s">
        <v>414</v>
      </c>
      <c r="F82" s="1" t="s">
        <v>415</v>
      </c>
      <c r="G82" s="1" t="s">
        <v>19</v>
      </c>
      <c r="H82" s="1" t="s">
        <v>416</v>
      </c>
      <c r="I82" s="2" t="s">
        <v>34</v>
      </c>
      <c r="J82" s="2">
        <v>0</v>
      </c>
      <c r="K82" s="2">
        <v>0</v>
      </c>
      <c r="L82" s="2">
        <v>0</v>
      </c>
      <c r="M82" s="2">
        <v>0</v>
      </c>
      <c r="N82" s="2">
        <v>0</v>
      </c>
    </row>
    <row r="83" spans="1:14" ht="115.2" x14ac:dyDescent="0.3">
      <c r="A83" s="1" t="s">
        <v>417</v>
      </c>
      <c r="B83" s="1" t="s">
        <v>418</v>
      </c>
      <c r="C83" s="1">
        <v>801130556</v>
      </c>
      <c r="D83" s="1" t="s">
        <v>419</v>
      </c>
      <c r="E83" s="1" t="s">
        <v>414</v>
      </c>
      <c r="F83" s="1" t="s">
        <v>415</v>
      </c>
      <c r="G83" s="1" t="s">
        <v>19</v>
      </c>
      <c r="H83" s="1" t="s">
        <v>416</v>
      </c>
      <c r="I83" s="2" t="s">
        <v>34</v>
      </c>
      <c r="J83" s="2">
        <v>0</v>
      </c>
      <c r="K83" s="2">
        <v>0</v>
      </c>
      <c r="L83" s="2">
        <v>0</v>
      </c>
      <c r="M83" s="2">
        <v>0</v>
      </c>
      <c r="N83" s="2">
        <v>0</v>
      </c>
    </row>
    <row r="84" spans="1:14" ht="57.6" x14ac:dyDescent="0.3">
      <c r="A84" s="1" t="s">
        <v>420</v>
      </c>
      <c r="B84" s="1" t="s">
        <v>421</v>
      </c>
      <c r="C84" s="1">
        <v>107390135</v>
      </c>
      <c r="D84" s="1" t="s">
        <v>422</v>
      </c>
      <c r="E84" s="1" t="s">
        <v>423</v>
      </c>
      <c r="F84" s="1" t="s">
        <v>424</v>
      </c>
      <c r="G84" s="1" t="s">
        <v>19</v>
      </c>
      <c r="H84" s="1" t="s">
        <v>416</v>
      </c>
      <c r="I84" s="2" t="s">
        <v>34</v>
      </c>
      <c r="J84" s="2">
        <v>0</v>
      </c>
      <c r="K84" s="2">
        <v>0</v>
      </c>
      <c r="L84" s="2">
        <v>0</v>
      </c>
      <c r="M84" s="2">
        <v>0</v>
      </c>
      <c r="N84" s="2">
        <v>0</v>
      </c>
    </row>
    <row r="85" spans="1:14" ht="86.4" x14ac:dyDescent="0.3">
      <c r="A85" s="1" t="s">
        <v>425</v>
      </c>
      <c r="B85" s="1" t="s">
        <v>361</v>
      </c>
      <c r="C85" s="1">
        <v>108260729</v>
      </c>
      <c r="D85" s="1" t="s">
        <v>426</v>
      </c>
      <c r="E85" s="1" t="s">
        <v>427</v>
      </c>
      <c r="F85" s="1" t="s">
        <v>428</v>
      </c>
      <c r="G85" s="1" t="s">
        <v>429</v>
      </c>
      <c r="H85" s="1" t="s">
        <v>429</v>
      </c>
      <c r="I85" s="2" t="s">
        <v>34</v>
      </c>
      <c r="J85" s="2">
        <v>0</v>
      </c>
      <c r="K85" s="2">
        <v>0</v>
      </c>
      <c r="L85" s="2">
        <v>0</v>
      </c>
      <c r="M85" s="2">
        <v>0</v>
      </c>
      <c r="N85" s="2">
        <v>0</v>
      </c>
    </row>
    <row r="86" spans="1:14" ht="86.4" x14ac:dyDescent="0.3">
      <c r="A86" s="1" t="s">
        <v>430</v>
      </c>
      <c r="B86" s="1" t="s">
        <v>108</v>
      </c>
      <c r="C86" s="1">
        <v>110450787</v>
      </c>
      <c r="D86" s="1" t="s">
        <v>431</v>
      </c>
      <c r="E86" s="1" t="s">
        <v>427</v>
      </c>
      <c r="F86" s="1" t="s">
        <v>428</v>
      </c>
      <c r="G86" s="1" t="s">
        <v>429</v>
      </c>
      <c r="H86" s="1" t="s">
        <v>429</v>
      </c>
      <c r="I86" s="2" t="s">
        <v>34</v>
      </c>
      <c r="J86" s="2">
        <v>0</v>
      </c>
      <c r="K86" s="2">
        <v>0</v>
      </c>
      <c r="L86" s="2">
        <v>0</v>
      </c>
      <c r="M86" s="2">
        <v>0</v>
      </c>
      <c r="N86" s="2">
        <v>0</v>
      </c>
    </row>
    <row r="87" spans="1:14" ht="86.4" x14ac:dyDescent="0.3">
      <c r="A87" s="1" t="s">
        <v>432</v>
      </c>
      <c r="B87" s="1" t="s">
        <v>367</v>
      </c>
      <c r="C87" s="1">
        <v>203110586</v>
      </c>
      <c r="D87" s="1" t="s">
        <v>433</v>
      </c>
      <c r="E87" s="1" t="s">
        <v>427</v>
      </c>
      <c r="F87" s="1" t="s">
        <v>428</v>
      </c>
      <c r="G87" s="1" t="s">
        <v>429</v>
      </c>
      <c r="H87" s="1" t="s">
        <v>429</v>
      </c>
      <c r="I87" s="2" t="s">
        <v>34</v>
      </c>
      <c r="J87" s="2">
        <v>0</v>
      </c>
      <c r="K87" s="2">
        <v>0</v>
      </c>
      <c r="L87" s="2">
        <v>0</v>
      </c>
      <c r="M87" s="2">
        <v>0</v>
      </c>
      <c r="N87" s="2">
        <v>0</v>
      </c>
    </row>
    <row r="88" spans="1:14" ht="43.2" x14ac:dyDescent="0.3">
      <c r="A88" s="1" t="s">
        <v>434</v>
      </c>
      <c r="B88" s="1" t="s">
        <v>204</v>
      </c>
      <c r="C88" s="1">
        <v>700710486</v>
      </c>
      <c r="D88" s="1" t="s">
        <v>44</v>
      </c>
      <c r="E88" s="1" t="s">
        <v>435</v>
      </c>
      <c r="F88" s="1" t="s">
        <v>436</v>
      </c>
      <c r="G88" s="1" t="s">
        <v>437</v>
      </c>
      <c r="H88" s="1" t="s">
        <v>438</v>
      </c>
      <c r="I88" s="2" t="s">
        <v>439</v>
      </c>
      <c r="J88" s="2">
        <v>35226.58</v>
      </c>
      <c r="K88" s="2">
        <v>0</v>
      </c>
      <c r="L88" s="2">
        <v>0</v>
      </c>
      <c r="M88" s="2">
        <v>0</v>
      </c>
      <c r="N88" s="2">
        <f>J88</f>
        <v>35226.58</v>
      </c>
    </row>
    <row r="89" spans="1:14" ht="43.2" x14ac:dyDescent="0.3">
      <c r="A89" s="1" t="s">
        <v>440</v>
      </c>
      <c r="B89" s="1" t="s">
        <v>104</v>
      </c>
      <c r="C89" s="1">
        <v>106320227</v>
      </c>
      <c r="D89" s="1" t="s">
        <v>441</v>
      </c>
      <c r="E89" s="1" t="s">
        <v>442</v>
      </c>
      <c r="F89" s="1" t="s">
        <v>443</v>
      </c>
      <c r="G89" s="1" t="s">
        <v>19</v>
      </c>
      <c r="H89" s="1" t="s">
        <v>26</v>
      </c>
      <c r="I89" s="2" t="s">
        <v>27</v>
      </c>
      <c r="J89" s="2">
        <v>2565855.0299999998</v>
      </c>
      <c r="K89" s="2">
        <v>0</v>
      </c>
      <c r="L89" s="2">
        <v>607393.25</v>
      </c>
      <c r="M89" s="2">
        <v>0</v>
      </c>
      <c r="N89" s="2">
        <f t="shared" ref="N89:N90" si="2">L89+J89</f>
        <v>3173248.28</v>
      </c>
    </row>
    <row r="90" spans="1:14" ht="57.6" x14ac:dyDescent="0.3">
      <c r="A90" s="1" t="s">
        <v>444</v>
      </c>
      <c r="B90" s="1" t="s">
        <v>445</v>
      </c>
      <c r="C90" s="1">
        <v>113070724</v>
      </c>
      <c r="D90" s="1" t="s">
        <v>446</v>
      </c>
      <c r="E90" s="1" t="s">
        <v>442</v>
      </c>
      <c r="F90" s="1" t="s">
        <v>443</v>
      </c>
      <c r="G90" s="1" t="s">
        <v>19</v>
      </c>
      <c r="H90" s="1" t="s">
        <v>26</v>
      </c>
      <c r="I90" s="2" t="s">
        <v>27</v>
      </c>
      <c r="J90" s="2">
        <v>2565855.0299999998</v>
      </c>
      <c r="K90" s="2">
        <v>0</v>
      </c>
      <c r="L90" s="2">
        <v>607393.25</v>
      </c>
      <c r="M90" s="2">
        <v>0</v>
      </c>
      <c r="N90" s="2">
        <f t="shared" si="2"/>
        <v>3173248.28</v>
      </c>
    </row>
    <row r="91" spans="1:14" ht="57.6" x14ac:dyDescent="0.3">
      <c r="A91" s="1" t="s">
        <v>447</v>
      </c>
      <c r="B91" s="1" t="s">
        <v>448</v>
      </c>
      <c r="C91" s="1">
        <v>111260778</v>
      </c>
      <c r="D91" s="1" t="s">
        <v>449</v>
      </c>
      <c r="E91" s="1" t="s">
        <v>442</v>
      </c>
      <c r="F91" s="1" t="s">
        <v>443</v>
      </c>
      <c r="G91" s="1" t="s">
        <v>19</v>
      </c>
      <c r="H91" s="1" t="s">
        <v>26</v>
      </c>
      <c r="I91" s="2" t="s">
        <v>27</v>
      </c>
      <c r="J91" s="2">
        <v>2565855.0299999998</v>
      </c>
      <c r="K91" s="2">
        <v>0</v>
      </c>
      <c r="L91" s="2">
        <v>607393.25</v>
      </c>
      <c r="M91" s="2">
        <v>0</v>
      </c>
      <c r="N91" s="2">
        <v>3173248.28</v>
      </c>
    </row>
    <row r="92" spans="1:14" ht="57.6" x14ac:dyDescent="0.3">
      <c r="A92" s="1" t="s">
        <v>450</v>
      </c>
      <c r="B92" s="1" t="s">
        <v>451</v>
      </c>
      <c r="C92" s="1">
        <v>110600078</v>
      </c>
      <c r="D92" s="1" t="s">
        <v>16</v>
      </c>
      <c r="E92" s="1" t="s">
        <v>442</v>
      </c>
      <c r="F92" s="1" t="s">
        <v>452</v>
      </c>
      <c r="G92" s="1" t="s">
        <v>19</v>
      </c>
      <c r="H92" s="1" t="s">
        <v>26</v>
      </c>
      <c r="I92" s="2" t="s">
        <v>27</v>
      </c>
      <c r="J92" s="2">
        <v>1442259.96</v>
      </c>
      <c r="K92" s="2">
        <v>0</v>
      </c>
      <c r="L92" s="2">
        <v>98350</v>
      </c>
      <c r="M92" s="2">
        <v>0</v>
      </c>
      <c r="N92" s="2">
        <f t="shared" ref="N92:N93" si="3">L92+J92</f>
        <v>1540609.96</v>
      </c>
    </row>
    <row r="93" spans="1:14" ht="43.2" x14ac:dyDescent="0.3">
      <c r="A93" s="1" t="s">
        <v>453</v>
      </c>
      <c r="B93" s="1" t="s">
        <v>454</v>
      </c>
      <c r="C93" s="1">
        <v>203300544</v>
      </c>
      <c r="D93" s="1" t="s">
        <v>455</v>
      </c>
      <c r="E93" s="1" t="s">
        <v>442</v>
      </c>
      <c r="F93" s="1" t="s">
        <v>443</v>
      </c>
      <c r="G93" s="1" t="s">
        <v>19</v>
      </c>
      <c r="H93" s="1" t="s">
        <v>26</v>
      </c>
      <c r="I93" s="2" t="s">
        <v>27</v>
      </c>
      <c r="J93" s="2">
        <v>2582751.67</v>
      </c>
      <c r="K93" s="2">
        <v>0</v>
      </c>
      <c r="L93" s="2">
        <v>780547.38</v>
      </c>
      <c r="M93" s="2">
        <v>0</v>
      </c>
      <c r="N93" s="2">
        <f t="shared" si="3"/>
        <v>3363299.05</v>
      </c>
    </row>
    <row r="94" spans="1:14" ht="43.2" x14ac:dyDescent="0.3">
      <c r="A94" s="1" t="s">
        <v>456</v>
      </c>
      <c r="B94" s="1" t="s">
        <v>457</v>
      </c>
      <c r="C94" s="1">
        <v>106230985</v>
      </c>
      <c r="D94" s="1" t="s">
        <v>458</v>
      </c>
      <c r="E94" s="1" t="s">
        <v>442</v>
      </c>
      <c r="F94" s="1" t="s">
        <v>443</v>
      </c>
      <c r="G94" s="1" t="s">
        <v>19</v>
      </c>
      <c r="H94" s="1" t="s">
        <v>26</v>
      </c>
      <c r="I94" s="2" t="s">
        <v>27</v>
      </c>
      <c r="J94" s="2">
        <v>2582751.67</v>
      </c>
      <c r="K94" s="2">
        <v>0</v>
      </c>
      <c r="L94" s="2">
        <v>780547.38</v>
      </c>
      <c r="M94" s="2">
        <v>0</v>
      </c>
      <c r="N94" s="2">
        <v>3363299.05</v>
      </c>
    </row>
    <row r="95" spans="1:14" ht="72" x14ac:dyDescent="0.3">
      <c r="A95" s="1" t="s">
        <v>459</v>
      </c>
      <c r="B95" s="1" t="s">
        <v>460</v>
      </c>
      <c r="C95" s="1">
        <v>303370265</v>
      </c>
      <c r="D95" s="1" t="s">
        <v>461</v>
      </c>
      <c r="E95" s="1" t="s">
        <v>462</v>
      </c>
      <c r="F95" s="1" t="s">
        <v>463</v>
      </c>
      <c r="G95" s="1" t="s">
        <v>19</v>
      </c>
      <c r="H95" s="1" t="s">
        <v>416</v>
      </c>
      <c r="I95" s="2" t="s">
        <v>34</v>
      </c>
      <c r="J95" s="2">
        <v>0</v>
      </c>
      <c r="K95" s="2">
        <v>0</v>
      </c>
      <c r="L95" s="2">
        <v>0</v>
      </c>
      <c r="M95" s="2">
        <v>0</v>
      </c>
      <c r="N95" s="2">
        <v>0</v>
      </c>
    </row>
    <row r="96" spans="1:14" ht="57.6" x14ac:dyDescent="0.3">
      <c r="A96" s="1" t="s">
        <v>464</v>
      </c>
      <c r="B96" s="1" t="s">
        <v>465</v>
      </c>
      <c r="C96" s="1">
        <v>106520289</v>
      </c>
      <c r="D96" s="1" t="s">
        <v>466</v>
      </c>
      <c r="E96" s="1" t="s">
        <v>467</v>
      </c>
      <c r="F96" s="1" t="s">
        <v>468</v>
      </c>
      <c r="G96" s="1" t="s">
        <v>469</v>
      </c>
      <c r="H96" s="1" t="s">
        <v>470</v>
      </c>
      <c r="I96" s="2" t="s">
        <v>471</v>
      </c>
      <c r="J96" s="2">
        <v>0</v>
      </c>
      <c r="K96" s="2">
        <v>0</v>
      </c>
      <c r="L96" s="2">
        <v>0</v>
      </c>
      <c r="M96" s="2">
        <v>0</v>
      </c>
      <c r="N96" s="2">
        <v>0</v>
      </c>
    </row>
    <row r="97" spans="1:14" ht="100.8" x14ac:dyDescent="0.3">
      <c r="A97" s="1" t="s">
        <v>472</v>
      </c>
      <c r="B97" s="1" t="s">
        <v>451</v>
      </c>
      <c r="C97" s="1">
        <v>110600078</v>
      </c>
      <c r="D97" s="1" t="s">
        <v>16</v>
      </c>
      <c r="E97" s="1" t="s">
        <v>473</v>
      </c>
      <c r="F97" s="1" t="s">
        <v>474</v>
      </c>
      <c r="G97" s="1" t="s">
        <v>475</v>
      </c>
      <c r="H97" s="1" t="s">
        <v>416</v>
      </c>
      <c r="I97" s="2" t="s">
        <v>34</v>
      </c>
      <c r="J97" s="2">
        <v>0</v>
      </c>
      <c r="K97" s="2">
        <v>0</v>
      </c>
      <c r="L97" s="2">
        <v>0</v>
      </c>
      <c r="M97" s="2">
        <v>0</v>
      </c>
      <c r="N97" s="2">
        <v>0</v>
      </c>
    </row>
    <row r="98" spans="1:14" ht="100.8" x14ac:dyDescent="0.3">
      <c r="A98" s="1" t="s">
        <v>476</v>
      </c>
      <c r="B98" s="1" t="s">
        <v>104</v>
      </c>
      <c r="C98" s="1">
        <v>106320227</v>
      </c>
      <c r="D98" s="1" t="s">
        <v>441</v>
      </c>
      <c r="E98" s="1" t="s">
        <v>473</v>
      </c>
      <c r="F98" s="1" t="s">
        <v>477</v>
      </c>
      <c r="G98" s="1" t="s">
        <v>475</v>
      </c>
      <c r="H98" s="1" t="s">
        <v>416</v>
      </c>
      <c r="I98" s="2" t="s">
        <v>34</v>
      </c>
      <c r="J98" s="2">
        <v>0</v>
      </c>
      <c r="K98" s="2">
        <v>0</v>
      </c>
      <c r="L98" s="2">
        <v>0</v>
      </c>
      <c r="M98" s="2">
        <v>0</v>
      </c>
      <c r="N98" s="2">
        <v>0</v>
      </c>
    </row>
    <row r="99" spans="1:14" ht="115.2" x14ac:dyDescent="0.3">
      <c r="A99" s="1" t="s">
        <v>478</v>
      </c>
      <c r="B99" s="1" t="s">
        <v>129</v>
      </c>
      <c r="C99" s="1">
        <v>401220869</v>
      </c>
      <c r="D99" s="1" t="s">
        <v>479</v>
      </c>
      <c r="E99" s="1" t="s">
        <v>480</v>
      </c>
      <c r="F99" s="1" t="s">
        <v>481</v>
      </c>
      <c r="G99" s="1" t="s">
        <v>475</v>
      </c>
      <c r="H99" s="1" t="s">
        <v>416</v>
      </c>
      <c r="I99" s="2" t="s">
        <v>34</v>
      </c>
      <c r="J99" s="2">
        <v>0</v>
      </c>
      <c r="K99" s="2">
        <v>0</v>
      </c>
      <c r="L99" s="2">
        <v>0</v>
      </c>
      <c r="M99" s="2">
        <v>0</v>
      </c>
      <c r="N99" s="2">
        <v>0</v>
      </c>
    </row>
    <row r="100" spans="1:14" ht="57.6" x14ac:dyDescent="0.3">
      <c r="A100" s="1" t="s">
        <v>482</v>
      </c>
      <c r="B100" s="1" t="s">
        <v>201</v>
      </c>
      <c r="C100" s="1">
        <v>107170379</v>
      </c>
      <c r="D100" s="1" t="s">
        <v>347</v>
      </c>
      <c r="E100" s="1" t="s">
        <v>483</v>
      </c>
      <c r="F100" s="1" t="s">
        <v>484</v>
      </c>
      <c r="G100" s="1" t="s">
        <v>144</v>
      </c>
      <c r="H100" s="1" t="s">
        <v>26</v>
      </c>
      <c r="I100" s="2" t="s">
        <v>27</v>
      </c>
      <c r="J100" s="2">
        <v>464398.82</v>
      </c>
      <c r="K100" s="2">
        <v>0</v>
      </c>
      <c r="L100" s="2">
        <v>331954.01</v>
      </c>
      <c r="M100" s="3">
        <v>11603.34</v>
      </c>
      <c r="N100" s="2">
        <f>M100+L100+J100</f>
        <v>807956.17</v>
      </c>
    </row>
    <row r="101" spans="1:14" ht="28.8" x14ac:dyDescent="0.3">
      <c r="A101" s="1" t="s">
        <v>485</v>
      </c>
      <c r="B101" s="1" t="s">
        <v>123</v>
      </c>
      <c r="C101" s="1">
        <v>108620742</v>
      </c>
      <c r="D101" s="1" t="s">
        <v>213</v>
      </c>
      <c r="E101" s="1" t="s">
        <v>486</v>
      </c>
      <c r="F101" s="1" t="s">
        <v>487</v>
      </c>
      <c r="G101" s="1" t="s">
        <v>403</v>
      </c>
      <c r="H101" s="1" t="s">
        <v>416</v>
      </c>
      <c r="I101" s="2" t="s">
        <v>34</v>
      </c>
      <c r="J101" s="2">
        <v>0</v>
      </c>
      <c r="K101" s="2">
        <v>0</v>
      </c>
      <c r="L101" s="2">
        <v>0</v>
      </c>
      <c r="M101" s="2">
        <v>0</v>
      </c>
      <c r="N101" s="2">
        <v>0</v>
      </c>
    </row>
    <row r="102" spans="1:14" ht="72" x14ac:dyDescent="0.3">
      <c r="A102" s="1" t="s">
        <v>488</v>
      </c>
      <c r="B102" s="1" t="s">
        <v>451</v>
      </c>
      <c r="C102" s="1">
        <v>110600078</v>
      </c>
      <c r="D102" s="1" t="s">
        <v>489</v>
      </c>
      <c r="E102" s="1" t="s">
        <v>490</v>
      </c>
      <c r="F102" s="1" t="s">
        <v>491</v>
      </c>
      <c r="G102" s="1" t="s">
        <v>492</v>
      </c>
      <c r="H102" s="1" t="s">
        <v>408</v>
      </c>
      <c r="I102" s="2" t="s">
        <v>27</v>
      </c>
      <c r="J102" s="2">
        <v>0</v>
      </c>
      <c r="K102" s="2">
        <v>0</v>
      </c>
      <c r="L102" s="2">
        <v>0</v>
      </c>
      <c r="M102" s="2">
        <v>0</v>
      </c>
      <c r="N102" s="2">
        <v>0</v>
      </c>
    </row>
    <row r="103" spans="1:14" ht="72" x14ac:dyDescent="0.3">
      <c r="A103" s="1" t="s">
        <v>493</v>
      </c>
      <c r="B103" s="1" t="s">
        <v>494</v>
      </c>
      <c r="C103" s="1">
        <v>104900105</v>
      </c>
      <c r="D103" s="1" t="s">
        <v>495</v>
      </c>
      <c r="E103" s="1" t="s">
        <v>496</v>
      </c>
      <c r="F103" s="1" t="s">
        <v>497</v>
      </c>
      <c r="G103" s="1" t="s">
        <v>19</v>
      </c>
      <c r="H103" s="1" t="s">
        <v>416</v>
      </c>
      <c r="I103" s="2" t="s">
        <v>34</v>
      </c>
      <c r="J103" s="2">
        <v>0</v>
      </c>
      <c r="K103" s="2">
        <v>0</v>
      </c>
      <c r="L103" s="2">
        <v>0</v>
      </c>
      <c r="M103" s="2">
        <v>0</v>
      </c>
      <c r="N103" s="2">
        <v>0</v>
      </c>
    </row>
    <row r="104" spans="1:14" ht="72" x14ac:dyDescent="0.3">
      <c r="A104" s="1" t="s">
        <v>498</v>
      </c>
      <c r="B104" s="1" t="s">
        <v>129</v>
      </c>
      <c r="C104" s="1">
        <v>401220869</v>
      </c>
      <c r="D104" s="1" t="s">
        <v>479</v>
      </c>
      <c r="E104" s="1" t="s">
        <v>499</v>
      </c>
      <c r="F104" s="1" t="s">
        <v>500</v>
      </c>
      <c r="G104" s="1" t="s">
        <v>19</v>
      </c>
      <c r="H104" s="1" t="s">
        <v>416</v>
      </c>
      <c r="I104" s="2" t="s">
        <v>34</v>
      </c>
      <c r="J104" s="2" t="s">
        <v>501</v>
      </c>
      <c r="K104" s="2">
        <v>0</v>
      </c>
      <c r="L104" s="2">
        <v>0</v>
      </c>
      <c r="M104" s="2">
        <v>0</v>
      </c>
      <c r="N104" s="2">
        <v>0</v>
      </c>
    </row>
    <row r="105" spans="1:14" ht="43.2" x14ac:dyDescent="0.3">
      <c r="A105" s="1" t="s">
        <v>502</v>
      </c>
      <c r="B105" s="1" t="s">
        <v>503</v>
      </c>
      <c r="C105" s="1">
        <v>602040424</v>
      </c>
      <c r="D105" s="1" t="s">
        <v>504</v>
      </c>
      <c r="E105" s="1" t="s">
        <v>505</v>
      </c>
      <c r="F105" s="1" t="s">
        <v>506</v>
      </c>
      <c r="G105" s="1" t="s">
        <v>507</v>
      </c>
      <c r="H105" s="1" t="s">
        <v>507</v>
      </c>
      <c r="I105" s="2" t="s">
        <v>284</v>
      </c>
      <c r="J105" s="2">
        <v>0</v>
      </c>
      <c r="K105" s="2">
        <v>0</v>
      </c>
      <c r="L105" s="2">
        <v>0</v>
      </c>
      <c r="M105" s="2">
        <v>0</v>
      </c>
      <c r="N105" s="2">
        <v>0</v>
      </c>
    </row>
    <row r="106" spans="1:14" ht="43.2" x14ac:dyDescent="0.3">
      <c r="A106" s="1" t="s">
        <v>508</v>
      </c>
      <c r="B106" s="1" t="s">
        <v>397</v>
      </c>
      <c r="C106" s="1">
        <v>206500300</v>
      </c>
      <c r="D106" s="1" t="s">
        <v>509</v>
      </c>
      <c r="E106" s="1" t="s">
        <v>510</v>
      </c>
      <c r="F106" s="1" t="s">
        <v>511</v>
      </c>
      <c r="G106" s="1" t="s">
        <v>512</v>
      </c>
      <c r="H106" s="1" t="s">
        <v>513</v>
      </c>
      <c r="I106" s="2" t="s">
        <v>514</v>
      </c>
      <c r="J106" s="2" t="s">
        <v>515</v>
      </c>
      <c r="K106" s="2">
        <v>0</v>
      </c>
      <c r="L106" s="2">
        <v>0</v>
      </c>
      <c r="M106" s="2">
        <v>0</v>
      </c>
      <c r="N106" s="2" t="s">
        <v>515</v>
      </c>
    </row>
    <row r="107" spans="1:14" ht="57.6" x14ac:dyDescent="0.3">
      <c r="A107" s="1" t="s">
        <v>516</v>
      </c>
      <c r="B107" s="1" t="s">
        <v>123</v>
      </c>
      <c r="C107" s="1">
        <v>108620742</v>
      </c>
      <c r="D107" s="1" t="s">
        <v>213</v>
      </c>
      <c r="E107" s="1" t="s">
        <v>517</v>
      </c>
      <c r="F107" s="1" t="s">
        <v>518</v>
      </c>
      <c r="G107" s="1" t="s">
        <v>313</v>
      </c>
      <c r="H107" s="1" t="s">
        <v>519</v>
      </c>
      <c r="I107" s="2" t="s">
        <v>34</v>
      </c>
      <c r="J107" s="2">
        <v>0</v>
      </c>
      <c r="K107" s="2">
        <v>0</v>
      </c>
      <c r="L107" s="2">
        <v>0</v>
      </c>
      <c r="M107" s="2">
        <v>0</v>
      </c>
      <c r="N107" s="2">
        <v>0</v>
      </c>
    </row>
    <row r="108" spans="1:14" ht="57.6" x14ac:dyDescent="0.3">
      <c r="A108" s="1" t="s">
        <v>520</v>
      </c>
      <c r="B108" s="1" t="s">
        <v>521</v>
      </c>
      <c r="C108" s="1">
        <v>401510066</v>
      </c>
      <c r="D108" s="1" t="s">
        <v>522</v>
      </c>
      <c r="E108" s="1" t="s">
        <v>523</v>
      </c>
      <c r="F108" s="1" t="s">
        <v>524</v>
      </c>
      <c r="G108" s="1" t="s">
        <v>507</v>
      </c>
      <c r="H108" s="1" t="s">
        <v>507</v>
      </c>
      <c r="I108" s="2" t="s">
        <v>507</v>
      </c>
      <c r="J108" s="2">
        <v>0</v>
      </c>
      <c r="K108" s="2">
        <v>0</v>
      </c>
      <c r="L108" s="2">
        <v>0</v>
      </c>
      <c r="M108" s="2">
        <v>0</v>
      </c>
      <c r="N108" s="2">
        <v>0</v>
      </c>
    </row>
    <row r="109" spans="1:14" ht="43.2" x14ac:dyDescent="0.3">
      <c r="A109" s="1" t="s">
        <v>525</v>
      </c>
      <c r="B109" s="1" t="s">
        <v>204</v>
      </c>
      <c r="C109" s="1">
        <v>700710486</v>
      </c>
      <c r="D109" s="1" t="s">
        <v>44</v>
      </c>
      <c r="E109" s="1" t="s">
        <v>526</v>
      </c>
      <c r="F109" s="1" t="s">
        <v>527</v>
      </c>
      <c r="G109" s="1" t="s">
        <v>528</v>
      </c>
      <c r="H109" s="1" t="s">
        <v>529</v>
      </c>
      <c r="I109" s="2" t="s">
        <v>284</v>
      </c>
      <c r="J109" s="2">
        <v>0</v>
      </c>
      <c r="K109" s="2">
        <v>0</v>
      </c>
      <c r="L109" s="2">
        <v>0</v>
      </c>
      <c r="M109" s="2">
        <v>0</v>
      </c>
      <c r="N109" s="2">
        <v>0</v>
      </c>
    </row>
    <row r="110" spans="1:14" ht="86.4" x14ac:dyDescent="0.3">
      <c r="A110" s="1" t="s">
        <v>530</v>
      </c>
      <c r="B110" s="1" t="s">
        <v>531</v>
      </c>
      <c r="C110" s="1">
        <v>701870662</v>
      </c>
      <c r="D110" s="1" t="s">
        <v>532</v>
      </c>
      <c r="E110" s="1" t="s">
        <v>533</v>
      </c>
      <c r="F110" s="1" t="s">
        <v>534</v>
      </c>
      <c r="G110" s="1" t="s">
        <v>535</v>
      </c>
      <c r="H110" s="1" t="s">
        <v>536</v>
      </c>
      <c r="I110" s="2" t="s">
        <v>172</v>
      </c>
      <c r="J110" s="2">
        <v>0</v>
      </c>
      <c r="K110" s="2">
        <v>0</v>
      </c>
      <c r="L110" s="2">
        <v>0</v>
      </c>
      <c r="M110" s="2">
        <v>0</v>
      </c>
      <c r="N110" s="2">
        <v>0</v>
      </c>
    </row>
    <row r="111" spans="1:14" ht="72" x14ac:dyDescent="0.3">
      <c r="A111" s="1" t="s">
        <v>537</v>
      </c>
      <c r="B111" s="1" t="s">
        <v>123</v>
      </c>
      <c r="C111" s="1">
        <v>108620742</v>
      </c>
      <c r="D111" s="1" t="s">
        <v>213</v>
      </c>
      <c r="E111" s="1" t="s">
        <v>538</v>
      </c>
      <c r="F111" s="1" t="s">
        <v>539</v>
      </c>
      <c r="G111" s="1" t="s">
        <v>407</v>
      </c>
      <c r="H111" s="1" t="s">
        <v>26</v>
      </c>
      <c r="I111" s="2" t="s">
        <v>27</v>
      </c>
      <c r="J111" s="2">
        <v>0</v>
      </c>
      <c r="K111" s="2">
        <v>0</v>
      </c>
      <c r="L111" s="2">
        <v>0</v>
      </c>
      <c r="M111" s="2">
        <v>0</v>
      </c>
      <c r="N111" s="2">
        <v>0</v>
      </c>
    </row>
    <row r="112" spans="1:14" ht="86.4" x14ac:dyDescent="0.3">
      <c r="A112" s="1" t="s">
        <v>540</v>
      </c>
      <c r="B112" s="1" t="s">
        <v>465</v>
      </c>
      <c r="C112" s="1">
        <v>106520289</v>
      </c>
      <c r="D112" s="1" t="s">
        <v>541</v>
      </c>
      <c r="E112" s="1" t="s">
        <v>542</v>
      </c>
      <c r="F112" s="1" t="s">
        <v>543</v>
      </c>
      <c r="G112" s="1" t="s">
        <v>306</v>
      </c>
      <c r="H112" s="1" t="s">
        <v>470</v>
      </c>
      <c r="I112" s="2" t="s">
        <v>284</v>
      </c>
      <c r="J112" s="2">
        <v>0</v>
      </c>
      <c r="K112" s="2">
        <v>0</v>
      </c>
      <c r="L112" s="2">
        <v>0</v>
      </c>
      <c r="M112" s="2">
        <v>0</v>
      </c>
      <c r="N112" s="2">
        <v>0</v>
      </c>
    </row>
    <row r="113" spans="1:14" ht="72" x14ac:dyDescent="0.3">
      <c r="A113" s="1" t="s">
        <v>544</v>
      </c>
      <c r="B113" s="1" t="s">
        <v>545</v>
      </c>
      <c r="C113" s="1">
        <v>106600126</v>
      </c>
      <c r="D113" s="1" t="s">
        <v>546</v>
      </c>
      <c r="E113" s="1" t="s">
        <v>547</v>
      </c>
      <c r="F113" s="1" t="s">
        <v>548</v>
      </c>
      <c r="G113" s="1" t="s">
        <v>549</v>
      </c>
      <c r="H113" s="1" t="s">
        <v>416</v>
      </c>
      <c r="I113" s="2" t="s">
        <v>34</v>
      </c>
      <c r="J113" s="2">
        <v>0</v>
      </c>
      <c r="K113" s="2">
        <v>0</v>
      </c>
      <c r="L113" s="2">
        <v>0</v>
      </c>
      <c r="M113" s="2">
        <v>0</v>
      </c>
      <c r="N113" s="2">
        <v>0</v>
      </c>
    </row>
    <row r="114" spans="1:14" ht="43.2" x14ac:dyDescent="0.3">
      <c r="A114" s="1" t="s">
        <v>550</v>
      </c>
      <c r="B114" s="1" t="s">
        <v>551</v>
      </c>
      <c r="C114" s="1">
        <v>401300668</v>
      </c>
      <c r="D114" s="1" t="s">
        <v>552</v>
      </c>
      <c r="E114" s="1" t="s">
        <v>553</v>
      </c>
      <c r="F114" s="1" t="s">
        <v>554</v>
      </c>
      <c r="G114" s="1" t="s">
        <v>555</v>
      </c>
      <c r="H114" s="1" t="s">
        <v>507</v>
      </c>
      <c r="I114" s="2" t="s">
        <v>284</v>
      </c>
      <c r="J114" s="2">
        <v>0</v>
      </c>
      <c r="K114" s="2">
        <v>0</v>
      </c>
      <c r="L114" s="2">
        <v>0</v>
      </c>
      <c r="M114" s="2">
        <v>0</v>
      </c>
      <c r="N114" s="2">
        <v>0</v>
      </c>
    </row>
    <row r="115" spans="1:14" ht="72" x14ac:dyDescent="0.3">
      <c r="A115" s="1" t="s">
        <v>556</v>
      </c>
      <c r="B115" s="1" t="s">
        <v>557</v>
      </c>
      <c r="C115" s="1">
        <v>107550215</v>
      </c>
      <c r="D115" s="1" t="s">
        <v>558</v>
      </c>
      <c r="E115" s="1" t="s">
        <v>559</v>
      </c>
      <c r="F115" s="1" t="s">
        <v>560</v>
      </c>
      <c r="G115" s="1" t="s">
        <v>561</v>
      </c>
      <c r="H115" s="1" t="s">
        <v>562</v>
      </c>
      <c r="I115" s="2" t="s">
        <v>172</v>
      </c>
      <c r="J115" s="2">
        <v>0</v>
      </c>
      <c r="K115" s="2">
        <v>0</v>
      </c>
      <c r="L115" s="2">
        <v>0</v>
      </c>
      <c r="M115" s="2">
        <v>0</v>
      </c>
      <c r="N115" s="2">
        <v>0</v>
      </c>
    </row>
    <row r="116" spans="1:14" ht="72" x14ac:dyDescent="0.3">
      <c r="A116" s="1" t="s">
        <v>563</v>
      </c>
      <c r="B116" s="1" t="s">
        <v>129</v>
      </c>
      <c r="C116" s="1">
        <v>401220869</v>
      </c>
      <c r="D116" s="1" t="s">
        <v>479</v>
      </c>
      <c r="E116" s="1" t="s">
        <v>564</v>
      </c>
      <c r="F116" s="1" t="s">
        <v>565</v>
      </c>
      <c r="G116" s="1" t="s">
        <v>19</v>
      </c>
      <c r="H116" s="1" t="s">
        <v>416</v>
      </c>
      <c r="I116" s="2" t="s">
        <v>34</v>
      </c>
      <c r="J116" s="2">
        <v>0</v>
      </c>
      <c r="K116" s="2">
        <v>0</v>
      </c>
      <c r="L116" s="2">
        <v>0</v>
      </c>
      <c r="M116" s="2">
        <v>0</v>
      </c>
      <c r="N116" s="2">
        <v>0</v>
      </c>
    </row>
    <row r="117" spans="1:14" ht="58.2" thickBot="1" x14ac:dyDescent="0.35">
      <c r="A117" s="5" t="s">
        <v>566</v>
      </c>
      <c r="B117" s="5" t="s">
        <v>567</v>
      </c>
      <c r="C117" s="5">
        <v>110730241</v>
      </c>
      <c r="D117" s="5" t="s">
        <v>568</v>
      </c>
      <c r="E117" s="5" t="s">
        <v>569</v>
      </c>
      <c r="F117" s="5" t="s">
        <v>570</v>
      </c>
      <c r="G117" s="5" t="s">
        <v>571</v>
      </c>
      <c r="H117" s="5" t="s">
        <v>572</v>
      </c>
      <c r="I117" s="2" t="s">
        <v>34</v>
      </c>
      <c r="J117" s="6">
        <v>0</v>
      </c>
      <c r="K117" s="6">
        <v>0</v>
      </c>
      <c r="L117" s="6">
        <v>0</v>
      </c>
      <c r="M117" s="6">
        <v>0</v>
      </c>
      <c r="N117" s="6">
        <v>0</v>
      </c>
    </row>
    <row r="118" spans="1:14" ht="72.599999999999994" thickTop="1" x14ac:dyDescent="0.3">
      <c r="A118" s="7" t="s">
        <v>573</v>
      </c>
      <c r="B118" s="1" t="s">
        <v>574</v>
      </c>
      <c r="C118" s="1">
        <v>110630421</v>
      </c>
      <c r="D118" s="1" t="s">
        <v>575</v>
      </c>
      <c r="E118" s="1" t="s">
        <v>576</v>
      </c>
      <c r="F118" s="1" t="s">
        <v>577</v>
      </c>
      <c r="G118" s="1" t="s">
        <v>578</v>
      </c>
      <c r="H118" s="1" t="s">
        <v>579</v>
      </c>
      <c r="I118" s="2" t="s">
        <v>34</v>
      </c>
      <c r="J118" s="8">
        <v>0</v>
      </c>
      <c r="K118" s="8">
        <v>0</v>
      </c>
      <c r="L118" s="8">
        <v>0</v>
      </c>
      <c r="M118" s="8">
        <v>0</v>
      </c>
      <c r="N118" s="8">
        <v>0</v>
      </c>
    </row>
    <row r="119" spans="1:14" ht="86.4" x14ac:dyDescent="0.3">
      <c r="A119" s="1" t="s">
        <v>580</v>
      </c>
      <c r="B119" s="1" t="s">
        <v>104</v>
      </c>
      <c r="C119" s="1">
        <v>106320227</v>
      </c>
      <c r="D119" s="1" t="s">
        <v>581</v>
      </c>
      <c r="E119" s="1" t="s">
        <v>582</v>
      </c>
      <c r="F119" s="1" t="s">
        <v>577</v>
      </c>
      <c r="G119" s="1" t="s">
        <v>578</v>
      </c>
      <c r="H119" s="1" t="s">
        <v>579</v>
      </c>
      <c r="I119" s="2" t="s">
        <v>34</v>
      </c>
      <c r="J119" s="8">
        <v>0</v>
      </c>
      <c r="K119" s="8">
        <v>0</v>
      </c>
      <c r="L119" s="8">
        <v>0</v>
      </c>
      <c r="M119" s="8">
        <v>0</v>
      </c>
      <c r="N119" s="8">
        <v>0</v>
      </c>
    </row>
    <row r="120" spans="1:14" ht="57.6" x14ac:dyDescent="0.3">
      <c r="A120" s="1" t="s">
        <v>583</v>
      </c>
      <c r="B120" s="1" t="s">
        <v>584</v>
      </c>
      <c r="C120" s="1">
        <v>206500300</v>
      </c>
      <c r="D120" s="1" t="s">
        <v>44</v>
      </c>
      <c r="E120" s="1" t="s">
        <v>585</v>
      </c>
      <c r="F120" s="1" t="s">
        <v>586</v>
      </c>
      <c r="G120" s="1" t="s">
        <v>587</v>
      </c>
      <c r="H120" s="1" t="s">
        <v>588</v>
      </c>
      <c r="I120" s="2" t="s">
        <v>589</v>
      </c>
      <c r="J120" s="3">
        <v>130566.48</v>
      </c>
      <c r="K120" s="3">
        <v>0</v>
      </c>
      <c r="L120" s="3">
        <v>738056</v>
      </c>
      <c r="M120" s="3">
        <v>0</v>
      </c>
      <c r="N120" s="3">
        <f>L120+J120</f>
        <v>868622.48</v>
      </c>
    </row>
    <row r="121" spans="1:14" ht="43.2" x14ac:dyDescent="0.3">
      <c r="A121" s="1" t="s">
        <v>590</v>
      </c>
      <c r="B121" s="1" t="s">
        <v>204</v>
      </c>
      <c r="C121" s="1">
        <v>700710486</v>
      </c>
      <c r="D121" s="1" t="s">
        <v>16</v>
      </c>
      <c r="E121" s="1" t="s">
        <v>591</v>
      </c>
      <c r="F121" s="1" t="s">
        <v>592</v>
      </c>
      <c r="G121" s="1" t="s">
        <v>593</v>
      </c>
      <c r="H121" s="8" t="s">
        <v>26</v>
      </c>
      <c r="I121" s="2" t="s">
        <v>27</v>
      </c>
      <c r="J121" s="3">
        <v>704827.8</v>
      </c>
      <c r="K121" s="8">
        <v>0</v>
      </c>
      <c r="L121" s="3">
        <v>1013425.63</v>
      </c>
      <c r="M121" s="3">
        <v>81654.59</v>
      </c>
      <c r="N121" s="3">
        <f>J121+L121+M121</f>
        <v>1799908.0200000003</v>
      </c>
    </row>
    <row r="122" spans="1:14" ht="43.2" x14ac:dyDescent="0.3">
      <c r="A122" s="10" t="s">
        <v>594</v>
      </c>
      <c r="B122" s="1" t="s">
        <v>104</v>
      </c>
      <c r="C122" s="1">
        <v>106320227</v>
      </c>
      <c r="D122" s="1" t="s">
        <v>581</v>
      </c>
      <c r="E122" s="1" t="s">
        <v>591</v>
      </c>
      <c r="F122" s="1" t="s">
        <v>592</v>
      </c>
      <c r="G122" s="1" t="s">
        <v>593</v>
      </c>
      <c r="H122" s="8" t="s">
        <v>26</v>
      </c>
      <c r="I122" s="2" t="s">
        <v>27</v>
      </c>
      <c r="J122" s="8">
        <v>0</v>
      </c>
      <c r="K122" s="8">
        <v>0</v>
      </c>
      <c r="L122" s="8">
        <v>0</v>
      </c>
      <c r="M122" s="8">
        <v>0</v>
      </c>
      <c r="N122" s="3">
        <v>0</v>
      </c>
    </row>
    <row r="123" spans="1:14" ht="57.6" x14ac:dyDescent="0.3">
      <c r="A123" s="1" t="s">
        <v>595</v>
      </c>
      <c r="B123" s="1" t="s">
        <v>596</v>
      </c>
      <c r="C123" s="1">
        <v>106510528</v>
      </c>
      <c r="D123" s="1" t="s">
        <v>597</v>
      </c>
      <c r="E123" s="1" t="s">
        <v>591</v>
      </c>
      <c r="F123" s="1" t="s">
        <v>592</v>
      </c>
      <c r="G123" s="1" t="s">
        <v>593</v>
      </c>
      <c r="H123" s="8" t="s">
        <v>26</v>
      </c>
      <c r="I123" s="2" t="s">
        <v>27</v>
      </c>
      <c r="J123" s="3">
        <v>480727.77</v>
      </c>
      <c r="K123" s="3">
        <v>0</v>
      </c>
      <c r="L123" s="3">
        <v>1065103.75</v>
      </c>
      <c r="M123" s="3">
        <v>27520.799999999999</v>
      </c>
      <c r="N123" s="3">
        <f>M123+L123+J123</f>
        <v>1573352.32</v>
      </c>
    </row>
    <row r="124" spans="1:14" ht="86.4" x14ac:dyDescent="0.3">
      <c r="A124" s="1" t="s">
        <v>598</v>
      </c>
      <c r="B124" s="1" t="s">
        <v>599</v>
      </c>
      <c r="C124" s="1">
        <v>800830228</v>
      </c>
      <c r="D124" s="1" t="s">
        <v>600</v>
      </c>
      <c r="E124" s="1" t="s">
        <v>601</v>
      </c>
      <c r="F124" s="1" t="s">
        <v>602</v>
      </c>
      <c r="G124" s="1" t="s">
        <v>603</v>
      </c>
      <c r="H124" s="1" t="s">
        <v>604</v>
      </c>
      <c r="I124" s="2" t="s">
        <v>34</v>
      </c>
      <c r="J124" s="8">
        <v>0</v>
      </c>
      <c r="K124" s="8">
        <v>0</v>
      </c>
      <c r="L124" s="8">
        <v>0</v>
      </c>
      <c r="M124" s="8">
        <v>0</v>
      </c>
      <c r="N124" s="8">
        <f>J124+K124+L124+M124</f>
        <v>0</v>
      </c>
    </row>
    <row r="125" spans="1:14" ht="43.2" x14ac:dyDescent="0.3">
      <c r="A125" s="1" t="s">
        <v>605</v>
      </c>
      <c r="B125" s="1" t="s">
        <v>397</v>
      </c>
      <c r="C125" s="1">
        <v>206500300</v>
      </c>
      <c r="D125" s="1" t="s">
        <v>44</v>
      </c>
      <c r="E125" s="1" t="s">
        <v>606</v>
      </c>
      <c r="F125" s="1" t="s">
        <v>607</v>
      </c>
      <c r="G125" s="1" t="s">
        <v>593</v>
      </c>
      <c r="H125" s="8" t="s">
        <v>26</v>
      </c>
      <c r="I125" s="2" t="s">
        <v>27</v>
      </c>
      <c r="J125" s="3">
        <v>564838.75</v>
      </c>
      <c r="K125" s="3">
        <v>0</v>
      </c>
      <c r="L125" s="3">
        <v>1065109.3999999999</v>
      </c>
      <c r="M125" s="3">
        <v>27526.51</v>
      </c>
      <c r="N125" s="3">
        <f>J125+L125+M125</f>
        <v>1657474.66</v>
      </c>
    </row>
    <row r="126" spans="1:14" ht="72" x14ac:dyDescent="0.3">
      <c r="A126" s="1" t="s">
        <v>608</v>
      </c>
      <c r="B126" s="1" t="s">
        <v>609</v>
      </c>
      <c r="C126" s="1">
        <v>110900529</v>
      </c>
      <c r="D126" s="1" t="s">
        <v>610</v>
      </c>
      <c r="E126" s="1" t="s">
        <v>611</v>
      </c>
      <c r="F126" s="1" t="s">
        <v>612</v>
      </c>
      <c r="G126" s="1" t="s">
        <v>593</v>
      </c>
      <c r="H126" s="8" t="s">
        <v>26</v>
      </c>
      <c r="I126" s="2" t="s">
        <v>27</v>
      </c>
      <c r="J126" s="3">
        <v>506309.23</v>
      </c>
      <c r="K126" s="3">
        <v>14846.32</v>
      </c>
      <c r="L126" s="3">
        <v>981112</v>
      </c>
      <c r="M126" s="3">
        <v>0</v>
      </c>
      <c r="N126" s="3">
        <f>L126+K126+J126</f>
        <v>1502267.5499999998</v>
      </c>
    </row>
    <row r="127" spans="1:14" ht="43.2" x14ac:dyDescent="0.3">
      <c r="A127" s="1" t="s">
        <v>613</v>
      </c>
      <c r="B127" s="1" t="s">
        <v>614</v>
      </c>
      <c r="C127" s="1">
        <v>206200219</v>
      </c>
      <c r="D127" s="1" t="s">
        <v>615</v>
      </c>
      <c r="E127" s="1" t="s">
        <v>616</v>
      </c>
      <c r="F127" s="1" t="s">
        <v>617</v>
      </c>
      <c r="G127" s="1" t="s">
        <v>618</v>
      </c>
      <c r="H127" s="1" t="s">
        <v>579</v>
      </c>
      <c r="I127" s="2" t="s">
        <v>34</v>
      </c>
      <c r="J127" s="8">
        <v>0</v>
      </c>
      <c r="K127" s="8">
        <v>0</v>
      </c>
      <c r="L127" s="8">
        <v>0</v>
      </c>
      <c r="M127" s="8">
        <v>0</v>
      </c>
      <c r="N127" s="8">
        <v>0</v>
      </c>
    </row>
    <row r="128" spans="1:14" ht="86.4" x14ac:dyDescent="0.3">
      <c r="A128" s="1" t="s">
        <v>619</v>
      </c>
      <c r="B128" s="1" t="s">
        <v>620</v>
      </c>
      <c r="C128" s="1">
        <v>107080393</v>
      </c>
      <c r="D128" s="1" t="s">
        <v>621</v>
      </c>
      <c r="E128" s="1" t="s">
        <v>616</v>
      </c>
      <c r="F128" s="1" t="s">
        <v>617</v>
      </c>
      <c r="G128" s="1" t="s">
        <v>618</v>
      </c>
      <c r="H128" s="1" t="s">
        <v>579</v>
      </c>
      <c r="I128" s="2" t="s">
        <v>34</v>
      </c>
      <c r="J128" s="8">
        <v>0</v>
      </c>
      <c r="K128" s="8">
        <v>0</v>
      </c>
      <c r="L128" s="8">
        <v>0</v>
      </c>
      <c r="M128" s="8">
        <v>0</v>
      </c>
      <c r="N128" s="8">
        <v>0</v>
      </c>
    </row>
    <row r="129" spans="1:14" ht="86.4" x14ac:dyDescent="0.3">
      <c r="A129" s="1" t="s">
        <v>622</v>
      </c>
      <c r="B129" s="1" t="s">
        <v>201</v>
      </c>
      <c r="C129" s="1">
        <v>107170379</v>
      </c>
      <c r="D129" s="1" t="s">
        <v>347</v>
      </c>
      <c r="E129" s="1" t="s">
        <v>623</v>
      </c>
      <c r="F129" s="1" t="s">
        <v>624</v>
      </c>
      <c r="G129" s="1" t="s">
        <v>625</v>
      </c>
      <c r="H129" s="8" t="s">
        <v>26</v>
      </c>
      <c r="I129" s="2" t="s">
        <v>27</v>
      </c>
      <c r="J129" s="3">
        <v>63458.8</v>
      </c>
      <c r="K129" s="3">
        <v>0</v>
      </c>
      <c r="L129" s="3">
        <v>831633</v>
      </c>
      <c r="M129" s="3">
        <v>0</v>
      </c>
      <c r="N129" s="3">
        <f>L129+J129</f>
        <v>895091.8</v>
      </c>
    </row>
    <row r="130" spans="1:14" ht="100.8" x14ac:dyDescent="0.3">
      <c r="A130" s="1" t="s">
        <v>626</v>
      </c>
      <c r="B130" s="1" t="s">
        <v>627</v>
      </c>
      <c r="C130" s="1">
        <v>110550364</v>
      </c>
      <c r="D130" s="1" t="s">
        <v>628</v>
      </c>
      <c r="E130" s="1" t="s">
        <v>629</v>
      </c>
      <c r="F130" s="1" t="s">
        <v>630</v>
      </c>
      <c r="G130" s="1" t="s">
        <v>631</v>
      </c>
      <c r="H130" s="1" t="s">
        <v>632</v>
      </c>
      <c r="I130" s="2" t="s">
        <v>34</v>
      </c>
      <c r="J130" s="8">
        <v>0</v>
      </c>
      <c r="K130" s="8">
        <v>0</v>
      </c>
      <c r="L130" s="8">
        <v>0</v>
      </c>
      <c r="M130" s="8">
        <v>0</v>
      </c>
      <c r="N130" s="8">
        <v>0</v>
      </c>
    </row>
    <row r="131" spans="1:14" ht="115.2" x14ac:dyDescent="0.3">
      <c r="A131" s="1" t="s">
        <v>633</v>
      </c>
      <c r="B131" s="1" t="s">
        <v>634</v>
      </c>
      <c r="C131" s="1">
        <v>110640428</v>
      </c>
      <c r="D131" s="1" t="s">
        <v>635</v>
      </c>
      <c r="E131" s="1" t="s">
        <v>636</v>
      </c>
      <c r="F131" s="1" t="s">
        <v>637</v>
      </c>
      <c r="G131" s="1" t="s">
        <v>638</v>
      </c>
      <c r="H131" s="8" t="s">
        <v>26</v>
      </c>
      <c r="I131" s="2" t="s">
        <v>61</v>
      </c>
      <c r="J131" s="3">
        <v>788426.65</v>
      </c>
      <c r="K131" s="8">
        <v>0</v>
      </c>
      <c r="L131" s="8">
        <v>0</v>
      </c>
      <c r="M131" s="8">
        <v>0</v>
      </c>
      <c r="N131" s="3">
        <f>J131</f>
        <v>788426.65</v>
      </c>
    </row>
    <row r="132" spans="1:14" ht="43.2" x14ac:dyDescent="0.3">
      <c r="A132" s="1" t="s">
        <v>639</v>
      </c>
      <c r="B132" s="1" t="s">
        <v>204</v>
      </c>
      <c r="C132" s="1">
        <v>700710486</v>
      </c>
      <c r="D132" s="1" t="s">
        <v>16</v>
      </c>
      <c r="E132" s="1" t="s">
        <v>640</v>
      </c>
      <c r="F132" s="1" t="s">
        <v>641</v>
      </c>
      <c r="G132" s="1" t="s">
        <v>642</v>
      </c>
      <c r="H132" s="8" t="s">
        <v>26</v>
      </c>
      <c r="I132" s="2" t="s">
        <v>27</v>
      </c>
      <c r="J132" s="3">
        <v>0</v>
      </c>
      <c r="K132" s="8">
        <v>0</v>
      </c>
      <c r="L132" s="3">
        <v>1623162.51</v>
      </c>
      <c r="M132" s="8">
        <v>0</v>
      </c>
      <c r="N132" s="3">
        <f>L132</f>
        <v>1623162.51</v>
      </c>
    </row>
    <row r="133" spans="1:14" ht="57.6" x14ac:dyDescent="0.3">
      <c r="A133" s="1" t="s">
        <v>643</v>
      </c>
      <c r="B133" s="1" t="s">
        <v>104</v>
      </c>
      <c r="C133" s="1">
        <v>106320227</v>
      </c>
      <c r="D133" s="1" t="s">
        <v>644</v>
      </c>
      <c r="E133" s="1" t="s">
        <v>640</v>
      </c>
      <c r="F133" s="1" t="s">
        <v>641</v>
      </c>
      <c r="G133" s="1" t="s">
        <v>642</v>
      </c>
      <c r="H133" s="8" t="s">
        <v>26</v>
      </c>
      <c r="I133" s="2" t="s">
        <v>27</v>
      </c>
      <c r="J133" s="3">
        <v>2834405.28</v>
      </c>
      <c r="K133" s="8">
        <v>0</v>
      </c>
      <c r="L133" s="3">
        <v>834879.61</v>
      </c>
      <c r="M133" s="8">
        <v>0</v>
      </c>
      <c r="N133" s="3">
        <f t="shared" ref="N133:N136" si="4">L133+J133</f>
        <v>3669284.8899999997</v>
      </c>
    </row>
    <row r="134" spans="1:14" ht="57.6" x14ac:dyDescent="0.3">
      <c r="A134" s="1" t="s">
        <v>645</v>
      </c>
      <c r="B134" s="1" t="s">
        <v>445</v>
      </c>
      <c r="C134" s="1">
        <v>1013070724</v>
      </c>
      <c r="D134" s="1" t="s">
        <v>646</v>
      </c>
      <c r="E134" s="1" t="s">
        <v>640</v>
      </c>
      <c r="F134" s="1" t="s">
        <v>641</v>
      </c>
      <c r="G134" s="1" t="s">
        <v>642</v>
      </c>
      <c r="H134" s="8" t="s">
        <v>26</v>
      </c>
      <c r="I134" s="2" t="s">
        <v>27</v>
      </c>
      <c r="J134" s="3">
        <v>2834405.28</v>
      </c>
      <c r="K134" s="8">
        <v>0</v>
      </c>
      <c r="L134" s="3">
        <v>834879.61</v>
      </c>
      <c r="M134" s="8">
        <v>0</v>
      </c>
      <c r="N134" s="3">
        <f t="shared" si="4"/>
        <v>3669284.8899999997</v>
      </c>
    </row>
    <row r="135" spans="1:14" ht="57.6" x14ac:dyDescent="0.3">
      <c r="A135" s="1" t="s">
        <v>647</v>
      </c>
      <c r="B135" s="1" t="s">
        <v>448</v>
      </c>
      <c r="C135" s="1">
        <v>111260778</v>
      </c>
      <c r="D135" s="1" t="s">
        <v>648</v>
      </c>
      <c r="E135" s="1" t="s">
        <v>640</v>
      </c>
      <c r="F135" s="1" t="s">
        <v>641</v>
      </c>
      <c r="G135" s="1" t="s">
        <v>642</v>
      </c>
      <c r="H135" s="8" t="s">
        <v>26</v>
      </c>
      <c r="I135" s="2" t="s">
        <v>27</v>
      </c>
      <c r="J135" s="3">
        <v>2834405.28</v>
      </c>
      <c r="K135" s="8">
        <v>0</v>
      </c>
      <c r="L135" s="3">
        <v>834879.61</v>
      </c>
      <c r="M135" s="8">
        <v>0</v>
      </c>
      <c r="N135" s="3">
        <f t="shared" si="4"/>
        <v>3669284.8899999997</v>
      </c>
    </row>
    <row r="136" spans="1:14" ht="57.6" x14ac:dyDescent="0.3">
      <c r="A136" s="1" t="s">
        <v>649</v>
      </c>
      <c r="B136" s="1" t="s">
        <v>650</v>
      </c>
      <c r="C136" s="1">
        <v>401100863</v>
      </c>
      <c r="D136" s="1" t="s">
        <v>651</v>
      </c>
      <c r="E136" s="1" t="s">
        <v>640</v>
      </c>
      <c r="F136" s="1" t="s">
        <v>641</v>
      </c>
      <c r="G136" s="1" t="s">
        <v>642</v>
      </c>
      <c r="H136" s="8" t="s">
        <v>26</v>
      </c>
      <c r="I136" s="2" t="s">
        <v>27</v>
      </c>
      <c r="J136" s="3">
        <v>2834405.28</v>
      </c>
      <c r="K136" s="8">
        <v>0</v>
      </c>
      <c r="L136" s="3">
        <v>834879.61</v>
      </c>
      <c r="M136" s="8">
        <v>0</v>
      </c>
      <c r="N136" s="3">
        <f t="shared" si="4"/>
        <v>3669284.8899999997</v>
      </c>
    </row>
    <row r="137" spans="1:14" ht="57.6" x14ac:dyDescent="0.3">
      <c r="A137" s="1" t="s">
        <v>652</v>
      </c>
      <c r="B137" s="1" t="s">
        <v>653</v>
      </c>
      <c r="C137" s="1">
        <v>107200455</v>
      </c>
      <c r="D137" s="1" t="s">
        <v>654</v>
      </c>
      <c r="E137" s="1" t="s">
        <v>640</v>
      </c>
      <c r="F137" s="1" t="s">
        <v>641</v>
      </c>
      <c r="G137" s="1" t="s">
        <v>642</v>
      </c>
      <c r="H137" s="8" t="s">
        <v>26</v>
      </c>
      <c r="I137" s="2" t="s">
        <v>27</v>
      </c>
      <c r="J137" s="3">
        <v>2827814.52</v>
      </c>
      <c r="K137" s="8">
        <v>0</v>
      </c>
      <c r="L137" s="8">
        <v>0</v>
      </c>
      <c r="M137" s="8"/>
      <c r="N137" s="3">
        <f>J137</f>
        <v>2827814.52</v>
      </c>
    </row>
    <row r="138" spans="1:14" ht="57.6" x14ac:dyDescent="0.3">
      <c r="A138" s="1" t="s">
        <v>655</v>
      </c>
      <c r="B138" s="1" t="s">
        <v>656</v>
      </c>
      <c r="C138" s="1">
        <v>205930407</v>
      </c>
      <c r="D138" s="1" t="s">
        <v>657</v>
      </c>
      <c r="E138" s="1" t="s">
        <v>658</v>
      </c>
      <c r="F138" s="1" t="s">
        <v>659</v>
      </c>
      <c r="G138" s="1" t="s">
        <v>660</v>
      </c>
      <c r="H138" s="1" t="s">
        <v>661</v>
      </c>
      <c r="I138" s="2" t="s">
        <v>172</v>
      </c>
      <c r="J138" s="8">
        <v>0</v>
      </c>
      <c r="K138" s="8">
        <v>0</v>
      </c>
      <c r="L138" s="8">
        <v>0</v>
      </c>
      <c r="M138" s="8">
        <v>0</v>
      </c>
      <c r="N138" s="8">
        <f>J138+K138+L138+M138</f>
        <v>0</v>
      </c>
    </row>
    <row r="139" spans="1:14" ht="43.2" x14ac:dyDescent="0.3">
      <c r="A139" s="1" t="s">
        <v>662</v>
      </c>
      <c r="B139" s="1" t="s">
        <v>574</v>
      </c>
      <c r="C139" s="1">
        <v>110630421</v>
      </c>
      <c r="D139" s="1" t="s">
        <v>575</v>
      </c>
      <c r="E139" s="1" t="s">
        <v>640</v>
      </c>
      <c r="F139" s="1" t="s">
        <v>641</v>
      </c>
      <c r="G139" s="1" t="s">
        <v>642</v>
      </c>
      <c r="H139" s="8" t="s">
        <v>26</v>
      </c>
      <c r="I139" s="2" t="s">
        <v>27</v>
      </c>
      <c r="J139" s="3">
        <v>1419109.02</v>
      </c>
      <c r="K139" s="8">
        <v>0</v>
      </c>
      <c r="L139" s="3">
        <v>571996.80000000005</v>
      </c>
      <c r="M139" s="8">
        <v>0</v>
      </c>
      <c r="N139" s="3">
        <f>L139+J139</f>
        <v>1991105.82</v>
      </c>
    </row>
    <row r="140" spans="1:14" ht="57.6" x14ac:dyDescent="0.3">
      <c r="A140" s="1" t="s">
        <v>663</v>
      </c>
      <c r="B140" s="1" t="s">
        <v>614</v>
      </c>
      <c r="C140" s="1">
        <v>206200219</v>
      </c>
      <c r="D140" s="1" t="s">
        <v>664</v>
      </c>
      <c r="E140" s="1" t="s">
        <v>665</v>
      </c>
      <c r="F140" s="1" t="s">
        <v>666</v>
      </c>
      <c r="G140" s="1" t="s">
        <v>667</v>
      </c>
      <c r="H140" s="1" t="s">
        <v>668</v>
      </c>
      <c r="I140" s="2" t="s">
        <v>34</v>
      </c>
      <c r="J140" s="8">
        <v>0</v>
      </c>
      <c r="K140" s="8">
        <v>0</v>
      </c>
      <c r="L140" s="8">
        <v>0</v>
      </c>
      <c r="M140" s="8">
        <v>0</v>
      </c>
      <c r="N140" s="8">
        <f t="shared" ref="N140:N153" si="5">J140+K140+L140+M140</f>
        <v>0</v>
      </c>
    </row>
    <row r="141" spans="1:14" ht="72" x14ac:dyDescent="0.3">
      <c r="A141" s="1" t="s">
        <v>669</v>
      </c>
      <c r="B141" s="1" t="s">
        <v>361</v>
      </c>
      <c r="C141" s="1">
        <v>108260729</v>
      </c>
      <c r="D141" s="1" t="s">
        <v>426</v>
      </c>
      <c r="E141" s="1" t="s">
        <v>670</v>
      </c>
      <c r="F141" s="1" t="s">
        <v>671</v>
      </c>
      <c r="G141" s="1" t="s">
        <v>642</v>
      </c>
      <c r="H141" s="1" t="s">
        <v>579</v>
      </c>
      <c r="I141" s="2" t="s">
        <v>34</v>
      </c>
      <c r="J141" s="8">
        <v>0</v>
      </c>
      <c r="K141" s="8">
        <v>0</v>
      </c>
      <c r="L141" s="8">
        <v>0</v>
      </c>
      <c r="M141" s="8">
        <v>0</v>
      </c>
      <c r="N141" s="8">
        <f t="shared" si="5"/>
        <v>0</v>
      </c>
    </row>
    <row r="142" spans="1:14" ht="100.8" x14ac:dyDescent="0.3">
      <c r="A142" s="1" t="s">
        <v>672</v>
      </c>
      <c r="B142" s="1" t="s">
        <v>673</v>
      </c>
      <c r="C142" s="1">
        <v>302900971</v>
      </c>
      <c r="D142" s="1" t="s">
        <v>674</v>
      </c>
      <c r="E142" s="1" t="s">
        <v>675</v>
      </c>
      <c r="F142" s="1" t="s">
        <v>676</v>
      </c>
      <c r="G142" s="1" t="s">
        <v>677</v>
      </c>
      <c r="H142" s="1" t="s">
        <v>678</v>
      </c>
      <c r="I142" s="2" t="s">
        <v>34</v>
      </c>
      <c r="J142" s="8">
        <v>0</v>
      </c>
      <c r="K142" s="8">
        <v>0</v>
      </c>
      <c r="L142" s="8">
        <v>0</v>
      </c>
      <c r="M142" s="8">
        <v>0</v>
      </c>
      <c r="N142" s="8">
        <f t="shared" si="5"/>
        <v>0</v>
      </c>
    </row>
    <row r="143" spans="1:14" ht="43.2" x14ac:dyDescent="0.3">
      <c r="A143" s="1" t="s">
        <v>679</v>
      </c>
      <c r="B143" s="1" t="s">
        <v>185</v>
      </c>
      <c r="C143" s="1">
        <v>106170026</v>
      </c>
      <c r="D143" s="1" t="s">
        <v>186</v>
      </c>
      <c r="E143" s="1" t="s">
        <v>680</v>
      </c>
      <c r="F143" s="1" t="s">
        <v>681</v>
      </c>
      <c r="G143" s="1" t="s">
        <v>682</v>
      </c>
      <c r="H143" s="1" t="s">
        <v>682</v>
      </c>
      <c r="I143" s="2" t="s">
        <v>284</v>
      </c>
      <c r="J143" s="8">
        <v>0</v>
      </c>
      <c r="K143" s="8">
        <v>0</v>
      </c>
      <c r="L143" s="8">
        <v>0</v>
      </c>
      <c r="M143" s="8">
        <v>0</v>
      </c>
      <c r="N143" s="8">
        <f t="shared" si="5"/>
        <v>0</v>
      </c>
    </row>
    <row r="144" spans="1:14" ht="57.6" x14ac:dyDescent="0.3">
      <c r="A144" s="1" t="s">
        <v>683</v>
      </c>
      <c r="B144" s="1" t="s">
        <v>204</v>
      </c>
      <c r="C144" s="1">
        <v>700710486</v>
      </c>
      <c r="D144" s="1" t="s">
        <v>16</v>
      </c>
      <c r="E144" s="1" t="s">
        <v>684</v>
      </c>
      <c r="F144" s="1" t="s">
        <v>685</v>
      </c>
      <c r="G144" s="1" t="s">
        <v>149</v>
      </c>
      <c r="H144" s="1" t="s">
        <v>416</v>
      </c>
      <c r="I144" s="2" t="s">
        <v>34</v>
      </c>
      <c r="J144" s="8">
        <v>0</v>
      </c>
      <c r="K144" s="8">
        <v>0</v>
      </c>
      <c r="L144" s="8">
        <v>0</v>
      </c>
      <c r="M144" s="8">
        <v>0</v>
      </c>
      <c r="N144" s="8">
        <f t="shared" si="5"/>
        <v>0</v>
      </c>
    </row>
    <row r="145" spans="1:14" ht="57.6" x14ac:dyDescent="0.3">
      <c r="A145" s="1" t="s">
        <v>686</v>
      </c>
      <c r="B145" s="1" t="s">
        <v>104</v>
      </c>
      <c r="C145" s="1">
        <v>106320227</v>
      </c>
      <c r="D145" s="1" t="s">
        <v>644</v>
      </c>
      <c r="E145" s="1" t="s">
        <v>687</v>
      </c>
      <c r="F145" s="1" t="s">
        <v>688</v>
      </c>
      <c r="G145" s="1" t="s">
        <v>149</v>
      </c>
      <c r="H145" s="1" t="s">
        <v>416</v>
      </c>
      <c r="I145" s="2" t="s">
        <v>34</v>
      </c>
      <c r="J145" s="8">
        <v>0</v>
      </c>
      <c r="K145" s="8">
        <v>0</v>
      </c>
      <c r="L145" s="8">
        <v>0</v>
      </c>
      <c r="M145" s="8">
        <v>0</v>
      </c>
      <c r="N145" s="8">
        <f t="shared" si="5"/>
        <v>0</v>
      </c>
    </row>
    <row r="146" spans="1:14" ht="57.6" x14ac:dyDescent="0.3">
      <c r="A146" s="1" t="s">
        <v>689</v>
      </c>
      <c r="B146" s="1" t="s">
        <v>108</v>
      </c>
      <c r="C146" s="1">
        <v>110450787</v>
      </c>
      <c r="D146" s="1" t="s">
        <v>690</v>
      </c>
      <c r="E146" s="1" t="s">
        <v>691</v>
      </c>
      <c r="F146" s="1" t="s">
        <v>692</v>
      </c>
      <c r="G146" s="1" t="s">
        <v>693</v>
      </c>
      <c r="H146" s="1" t="s">
        <v>694</v>
      </c>
      <c r="I146" s="2" t="s">
        <v>34</v>
      </c>
      <c r="J146" s="8">
        <v>0</v>
      </c>
      <c r="K146" s="8">
        <v>0</v>
      </c>
      <c r="L146" s="8">
        <v>0</v>
      </c>
      <c r="M146" s="8">
        <v>0</v>
      </c>
      <c r="N146" s="8">
        <f t="shared" si="5"/>
        <v>0</v>
      </c>
    </row>
    <row r="147" spans="1:14" ht="86.4" x14ac:dyDescent="0.3">
      <c r="A147" s="1" t="s">
        <v>695</v>
      </c>
      <c r="B147" s="1" t="s">
        <v>696</v>
      </c>
      <c r="C147" s="1">
        <v>205910265</v>
      </c>
      <c r="D147" s="1" t="s">
        <v>697</v>
      </c>
      <c r="E147" s="1" t="s">
        <v>698</v>
      </c>
      <c r="F147" s="1" t="s">
        <v>699</v>
      </c>
      <c r="G147" s="1" t="s">
        <v>700</v>
      </c>
      <c r="H147" s="1" t="s">
        <v>133</v>
      </c>
      <c r="I147" s="2" t="s">
        <v>284</v>
      </c>
      <c r="J147" s="8">
        <v>0</v>
      </c>
      <c r="K147" s="8">
        <v>0</v>
      </c>
      <c r="L147" s="8">
        <v>0</v>
      </c>
      <c r="M147" s="8">
        <v>0</v>
      </c>
      <c r="N147" s="8">
        <f t="shared" si="5"/>
        <v>0</v>
      </c>
    </row>
    <row r="148" spans="1:14" ht="100.8" x14ac:dyDescent="0.3">
      <c r="A148" s="1" t="s">
        <v>701</v>
      </c>
      <c r="B148" s="1" t="s">
        <v>545</v>
      </c>
      <c r="C148" s="1">
        <v>106600126</v>
      </c>
      <c r="D148" s="1" t="s">
        <v>702</v>
      </c>
      <c r="E148" s="1" t="s">
        <v>698</v>
      </c>
      <c r="F148" s="1" t="s">
        <v>699</v>
      </c>
      <c r="G148" s="1" t="s">
        <v>700</v>
      </c>
      <c r="H148" s="1" t="s">
        <v>133</v>
      </c>
      <c r="I148" s="2" t="s">
        <v>284</v>
      </c>
      <c r="J148" s="8">
        <v>0</v>
      </c>
      <c r="K148" s="8">
        <v>0</v>
      </c>
      <c r="L148" s="8">
        <v>0</v>
      </c>
      <c r="M148" s="8">
        <v>0</v>
      </c>
      <c r="N148" s="8">
        <f t="shared" si="5"/>
        <v>0</v>
      </c>
    </row>
    <row r="149" spans="1:14" ht="57.6" x14ac:dyDescent="0.3">
      <c r="A149" s="1" t="s">
        <v>703</v>
      </c>
      <c r="B149" s="1" t="s">
        <v>704</v>
      </c>
      <c r="C149" s="1">
        <v>107950141</v>
      </c>
      <c r="D149" s="1" t="s">
        <v>705</v>
      </c>
      <c r="E149" s="1" t="s">
        <v>706</v>
      </c>
      <c r="F149" s="1" t="s">
        <v>707</v>
      </c>
      <c r="G149" s="1" t="s">
        <v>708</v>
      </c>
      <c r="H149" s="1" t="s">
        <v>709</v>
      </c>
      <c r="I149" s="2" t="s">
        <v>172</v>
      </c>
      <c r="J149" s="8">
        <v>0</v>
      </c>
      <c r="K149" s="8">
        <v>0</v>
      </c>
      <c r="L149" s="8">
        <v>0</v>
      </c>
      <c r="M149" s="8">
        <v>0</v>
      </c>
      <c r="N149" s="8">
        <f t="shared" si="5"/>
        <v>0</v>
      </c>
    </row>
    <row r="150" spans="1:14" ht="43.2" x14ac:dyDescent="0.3">
      <c r="A150" s="1" t="s">
        <v>710</v>
      </c>
      <c r="B150" s="1" t="s">
        <v>711</v>
      </c>
      <c r="C150" s="1">
        <v>111400907</v>
      </c>
      <c r="D150" s="1" t="s">
        <v>712</v>
      </c>
      <c r="E150" s="1" t="s">
        <v>706</v>
      </c>
      <c r="F150" s="1" t="s">
        <v>707</v>
      </c>
      <c r="G150" s="1" t="s">
        <v>708</v>
      </c>
      <c r="H150" s="1" t="s">
        <v>709</v>
      </c>
      <c r="I150" s="2" t="s">
        <v>172</v>
      </c>
      <c r="J150" s="8">
        <v>0</v>
      </c>
      <c r="K150" s="8">
        <v>0</v>
      </c>
      <c r="L150" s="8">
        <v>0</v>
      </c>
      <c r="M150" s="8">
        <v>0</v>
      </c>
      <c r="N150" s="8">
        <f t="shared" si="5"/>
        <v>0</v>
      </c>
    </row>
    <row r="151" spans="1:14" ht="43.2" x14ac:dyDescent="0.3">
      <c r="A151" s="1" t="s">
        <v>713</v>
      </c>
      <c r="B151" s="1" t="s">
        <v>714</v>
      </c>
      <c r="C151" s="1">
        <v>114360932</v>
      </c>
      <c r="D151" s="1" t="s">
        <v>715</v>
      </c>
      <c r="E151" s="1" t="s">
        <v>706</v>
      </c>
      <c r="F151" s="1" t="s">
        <v>707</v>
      </c>
      <c r="G151" s="1" t="s">
        <v>708</v>
      </c>
      <c r="H151" s="1" t="s">
        <v>709</v>
      </c>
      <c r="I151" s="2" t="s">
        <v>172</v>
      </c>
      <c r="J151" s="8">
        <v>0</v>
      </c>
      <c r="K151" s="8">
        <v>0</v>
      </c>
      <c r="L151" s="8">
        <v>0</v>
      </c>
      <c r="M151" s="8">
        <v>0</v>
      </c>
      <c r="N151" s="8">
        <f t="shared" si="5"/>
        <v>0</v>
      </c>
    </row>
    <row r="152" spans="1:14" ht="43.2" x14ac:dyDescent="0.3">
      <c r="A152" s="1" t="s">
        <v>716</v>
      </c>
      <c r="B152" s="1" t="s">
        <v>717</v>
      </c>
      <c r="C152" s="1">
        <v>105820915</v>
      </c>
      <c r="D152" s="1" t="s">
        <v>718</v>
      </c>
      <c r="E152" s="1" t="s">
        <v>706</v>
      </c>
      <c r="F152" s="1" t="s">
        <v>707</v>
      </c>
      <c r="G152" s="1" t="s">
        <v>708</v>
      </c>
      <c r="H152" s="1" t="s">
        <v>709</v>
      </c>
      <c r="I152" s="2" t="s">
        <v>172</v>
      </c>
      <c r="J152" s="8">
        <v>0</v>
      </c>
      <c r="K152" s="8">
        <v>0</v>
      </c>
      <c r="L152" s="8">
        <v>0</v>
      </c>
      <c r="M152" s="8">
        <v>0</v>
      </c>
      <c r="N152" s="8">
        <f t="shared" si="5"/>
        <v>0</v>
      </c>
    </row>
    <row r="153" spans="1:14" ht="43.2" x14ac:dyDescent="0.3">
      <c r="A153" s="1" t="s">
        <v>719</v>
      </c>
      <c r="B153" s="1" t="s">
        <v>720</v>
      </c>
      <c r="C153" s="1">
        <v>110161832</v>
      </c>
      <c r="D153" s="1" t="s">
        <v>715</v>
      </c>
      <c r="E153" s="1" t="s">
        <v>706</v>
      </c>
      <c r="F153" s="1" t="s">
        <v>707</v>
      </c>
      <c r="G153" s="1" t="s">
        <v>708</v>
      </c>
      <c r="H153" s="1" t="s">
        <v>709</v>
      </c>
      <c r="I153" s="2" t="s">
        <v>172</v>
      </c>
      <c r="J153" s="8">
        <v>0</v>
      </c>
      <c r="K153" s="8">
        <v>0</v>
      </c>
      <c r="L153" s="8">
        <v>0</v>
      </c>
      <c r="M153" s="8">
        <v>0</v>
      </c>
      <c r="N153" s="8">
        <f t="shared" si="5"/>
        <v>0</v>
      </c>
    </row>
    <row r="154" spans="1:14" ht="57.6" x14ac:dyDescent="0.3">
      <c r="A154" s="1" t="s">
        <v>721</v>
      </c>
      <c r="B154" s="1" t="s">
        <v>634</v>
      </c>
      <c r="C154" s="1">
        <v>110640428</v>
      </c>
      <c r="D154" s="1" t="s">
        <v>722</v>
      </c>
      <c r="E154" s="1" t="s">
        <v>723</v>
      </c>
      <c r="F154" s="1" t="s">
        <v>724</v>
      </c>
      <c r="G154" s="1" t="s">
        <v>725</v>
      </c>
      <c r="H154" s="8" t="s">
        <v>26</v>
      </c>
      <c r="I154" s="2" t="s">
        <v>27</v>
      </c>
      <c r="J154" s="3">
        <v>129629.53</v>
      </c>
      <c r="K154" s="8">
        <v>0</v>
      </c>
      <c r="L154" s="8">
        <v>0</v>
      </c>
      <c r="M154" s="8">
        <v>0</v>
      </c>
      <c r="N154" s="3">
        <f>J154</f>
        <v>129629.53</v>
      </c>
    </row>
    <row r="155" spans="1:14" ht="57.6" x14ac:dyDescent="0.3">
      <c r="A155" s="1" t="s">
        <v>726</v>
      </c>
      <c r="B155" s="1" t="s">
        <v>727</v>
      </c>
      <c r="C155" s="1">
        <v>109590053</v>
      </c>
      <c r="D155" s="1" t="s">
        <v>234</v>
      </c>
      <c r="E155" s="1" t="s">
        <v>728</v>
      </c>
      <c r="F155" s="1" t="s">
        <v>729</v>
      </c>
      <c r="G155" s="1" t="s">
        <v>730</v>
      </c>
      <c r="H155" s="1" t="s">
        <v>519</v>
      </c>
      <c r="I155" s="2" t="s">
        <v>34</v>
      </c>
      <c r="J155" s="8">
        <v>0</v>
      </c>
      <c r="K155" s="8">
        <v>0</v>
      </c>
      <c r="L155" s="8">
        <v>0</v>
      </c>
      <c r="M155" s="8">
        <v>0</v>
      </c>
      <c r="N155" s="8">
        <f>J155+K155+L155+M155</f>
        <v>0</v>
      </c>
    </row>
    <row r="156" spans="1:14" ht="72" x14ac:dyDescent="0.3">
      <c r="A156" s="1" t="s">
        <v>731</v>
      </c>
      <c r="B156" s="1" t="s">
        <v>201</v>
      </c>
      <c r="C156" s="1">
        <v>107170379</v>
      </c>
      <c r="D156" s="1" t="s">
        <v>347</v>
      </c>
      <c r="E156" s="1" t="s">
        <v>732</v>
      </c>
      <c r="F156" s="1" t="s">
        <v>733</v>
      </c>
      <c r="G156" s="1" t="s">
        <v>734</v>
      </c>
      <c r="H156" s="8" t="s">
        <v>26</v>
      </c>
      <c r="I156" s="2" t="s">
        <v>27</v>
      </c>
      <c r="J156" s="3">
        <v>840988.74</v>
      </c>
      <c r="K156" s="8">
        <v>0</v>
      </c>
      <c r="L156" s="3">
        <v>183307.05</v>
      </c>
      <c r="M156" s="3">
        <v>49837.27</v>
      </c>
      <c r="N156" s="8">
        <f>M156+L156+J156</f>
        <v>1074133.06</v>
      </c>
    </row>
    <row r="157" spans="1:14" ht="72" x14ac:dyDescent="0.3">
      <c r="A157" s="1" t="s">
        <v>735</v>
      </c>
      <c r="B157" s="1" t="s">
        <v>634</v>
      </c>
      <c r="C157" s="1">
        <v>110640428</v>
      </c>
      <c r="D157" s="1" t="s">
        <v>736</v>
      </c>
      <c r="E157" s="1" t="s">
        <v>737</v>
      </c>
      <c r="F157" s="1" t="s">
        <v>738</v>
      </c>
      <c r="G157" s="1" t="s">
        <v>739</v>
      </c>
      <c r="H157" s="1" t="s">
        <v>740</v>
      </c>
      <c r="I157" s="2" t="s">
        <v>61</v>
      </c>
      <c r="J157" s="3">
        <v>464398.82</v>
      </c>
      <c r="K157" s="3">
        <v>0</v>
      </c>
      <c r="L157" s="3">
        <v>0</v>
      </c>
      <c r="M157" s="3">
        <v>0</v>
      </c>
      <c r="N157" s="3">
        <f t="shared" ref="N157:N161" si="6">J157+K157+L157+M157</f>
        <v>464398.82</v>
      </c>
    </row>
    <row r="158" spans="1:14" ht="72" x14ac:dyDescent="0.3">
      <c r="A158" s="1" t="s">
        <v>741</v>
      </c>
      <c r="B158" s="1" t="s">
        <v>226</v>
      </c>
      <c r="C158" s="1">
        <v>110420227</v>
      </c>
      <c r="D158" s="1" t="s">
        <v>227</v>
      </c>
      <c r="E158" s="1" t="s">
        <v>742</v>
      </c>
      <c r="F158" s="1" t="s">
        <v>743</v>
      </c>
      <c r="G158" s="1" t="s">
        <v>744</v>
      </c>
      <c r="H158" s="1" t="s">
        <v>121</v>
      </c>
      <c r="I158" s="2" t="s">
        <v>34</v>
      </c>
      <c r="J158" s="8">
        <v>0</v>
      </c>
      <c r="K158" s="8">
        <v>0</v>
      </c>
      <c r="L158" s="8">
        <v>0</v>
      </c>
      <c r="M158" s="8">
        <v>0</v>
      </c>
      <c r="N158" s="8">
        <f t="shared" si="6"/>
        <v>0</v>
      </c>
    </row>
    <row r="159" spans="1:14" ht="100.8" x14ac:dyDescent="0.3">
      <c r="A159" s="1" t="s">
        <v>745</v>
      </c>
      <c r="B159" s="1" t="s">
        <v>361</v>
      </c>
      <c r="C159" s="1">
        <v>108260729</v>
      </c>
      <c r="D159" s="1" t="s">
        <v>426</v>
      </c>
      <c r="E159" s="1" t="s">
        <v>746</v>
      </c>
      <c r="F159" s="1" t="s">
        <v>747</v>
      </c>
      <c r="G159" s="1" t="s">
        <v>748</v>
      </c>
      <c r="H159" s="1" t="s">
        <v>416</v>
      </c>
      <c r="I159" s="2" t="s">
        <v>34</v>
      </c>
      <c r="J159" s="8">
        <v>0</v>
      </c>
      <c r="K159" s="8">
        <v>0</v>
      </c>
      <c r="L159" s="8">
        <v>0</v>
      </c>
      <c r="M159" s="8">
        <v>0</v>
      </c>
      <c r="N159" s="8">
        <f t="shared" si="6"/>
        <v>0</v>
      </c>
    </row>
    <row r="160" spans="1:14" ht="115.2" x14ac:dyDescent="0.3">
      <c r="A160" s="1" t="s">
        <v>749</v>
      </c>
      <c r="B160" s="1" t="s">
        <v>627</v>
      </c>
      <c r="C160" s="1">
        <v>110550364</v>
      </c>
      <c r="D160" s="1" t="s">
        <v>628</v>
      </c>
      <c r="E160" s="1" t="s">
        <v>750</v>
      </c>
      <c r="F160" s="1" t="s">
        <v>751</v>
      </c>
      <c r="G160" s="1" t="s">
        <v>752</v>
      </c>
      <c r="H160" s="1" t="s">
        <v>753</v>
      </c>
      <c r="I160" s="2" t="s">
        <v>34</v>
      </c>
      <c r="J160" s="8">
        <v>0</v>
      </c>
      <c r="K160" s="8">
        <v>0</v>
      </c>
      <c r="L160" s="8">
        <v>0</v>
      </c>
      <c r="M160" s="8">
        <v>0</v>
      </c>
      <c r="N160" s="8">
        <f t="shared" si="6"/>
        <v>0</v>
      </c>
    </row>
    <row r="161" spans="1:14" ht="100.8" x14ac:dyDescent="0.3">
      <c r="A161" s="1" t="s">
        <v>754</v>
      </c>
      <c r="B161" s="1" t="s">
        <v>755</v>
      </c>
      <c r="C161" s="1">
        <v>106480791</v>
      </c>
      <c r="D161" s="1" t="s">
        <v>756</v>
      </c>
      <c r="E161" s="1" t="s">
        <v>757</v>
      </c>
      <c r="F161" s="1" t="s">
        <v>758</v>
      </c>
      <c r="G161" s="1" t="s">
        <v>759</v>
      </c>
      <c r="H161" s="1" t="s">
        <v>416</v>
      </c>
      <c r="I161" s="2" t="s">
        <v>34</v>
      </c>
      <c r="J161" s="8">
        <v>0</v>
      </c>
      <c r="K161" s="8">
        <v>0</v>
      </c>
      <c r="L161" s="8">
        <v>0</v>
      </c>
      <c r="M161" s="8">
        <v>0</v>
      </c>
      <c r="N161" s="8">
        <f t="shared" si="6"/>
        <v>0</v>
      </c>
    </row>
    <row r="162" spans="1:14" ht="43.2" x14ac:dyDescent="0.3">
      <c r="A162" s="1" t="s">
        <v>760</v>
      </c>
      <c r="B162" s="1" t="s">
        <v>609</v>
      </c>
      <c r="C162" s="1">
        <v>110900529</v>
      </c>
      <c r="D162" s="1" t="s">
        <v>761</v>
      </c>
      <c r="E162" s="1" t="s">
        <v>762</v>
      </c>
      <c r="F162" s="1" t="s">
        <v>763</v>
      </c>
      <c r="G162" s="1" t="s">
        <v>492</v>
      </c>
      <c r="H162" s="8" t="s">
        <v>26</v>
      </c>
      <c r="I162" s="2" t="s">
        <v>27</v>
      </c>
      <c r="J162" s="3">
        <v>684678.36</v>
      </c>
      <c r="K162" s="3">
        <v>0</v>
      </c>
      <c r="L162" s="3">
        <v>551840.89</v>
      </c>
      <c r="M162" s="3">
        <v>0</v>
      </c>
      <c r="N162" s="3">
        <f>L162+J162</f>
        <v>1236519.25</v>
      </c>
    </row>
    <row r="163" spans="1:14" ht="57.6" x14ac:dyDescent="0.3">
      <c r="A163" s="1" t="s">
        <v>764</v>
      </c>
      <c r="B163" s="1" t="s">
        <v>765</v>
      </c>
      <c r="C163" s="1">
        <v>108710210</v>
      </c>
      <c r="D163" s="1" t="s">
        <v>766</v>
      </c>
      <c r="E163" s="1" t="s">
        <v>767</v>
      </c>
      <c r="F163" s="1" t="s">
        <v>768</v>
      </c>
      <c r="G163" s="1" t="s">
        <v>769</v>
      </c>
      <c r="H163" s="1" t="s">
        <v>668</v>
      </c>
      <c r="I163" s="2" t="s">
        <v>34</v>
      </c>
      <c r="J163" s="8">
        <v>0</v>
      </c>
      <c r="K163" s="8">
        <v>0</v>
      </c>
      <c r="L163" s="8">
        <v>0</v>
      </c>
      <c r="M163" s="8">
        <v>0</v>
      </c>
      <c r="N163" s="8">
        <f t="shared" ref="N163:N164" si="7">J163+K163+L163+M163</f>
        <v>0</v>
      </c>
    </row>
    <row r="164" spans="1:14" ht="57.6" x14ac:dyDescent="0.3">
      <c r="A164" s="1" t="s">
        <v>770</v>
      </c>
      <c r="B164" s="1" t="s">
        <v>397</v>
      </c>
      <c r="C164" s="1">
        <v>206500300</v>
      </c>
      <c r="D164" s="1" t="s">
        <v>44</v>
      </c>
      <c r="E164" s="1" t="s">
        <v>771</v>
      </c>
      <c r="F164" s="1" t="s">
        <v>772</v>
      </c>
      <c r="G164" s="1" t="s">
        <v>773</v>
      </c>
      <c r="H164" s="8" t="s">
        <v>26</v>
      </c>
      <c r="I164" s="2" t="s">
        <v>27</v>
      </c>
      <c r="J164" s="3">
        <f>228*563</f>
        <v>128364</v>
      </c>
      <c r="K164" s="8">
        <v>0</v>
      </c>
      <c r="L164" s="3">
        <f>1273*563</f>
        <v>716699</v>
      </c>
      <c r="M164" s="3">
        <v>0</v>
      </c>
      <c r="N164" s="3">
        <f t="shared" si="7"/>
        <v>845063</v>
      </c>
    </row>
    <row r="165" spans="1:14" ht="57.6" x14ac:dyDescent="0.3">
      <c r="A165" s="1" t="s">
        <v>774</v>
      </c>
      <c r="B165" s="1" t="s">
        <v>727</v>
      </c>
      <c r="C165" s="1">
        <v>109590053</v>
      </c>
      <c r="D165" s="1" t="s">
        <v>234</v>
      </c>
      <c r="E165" s="1" t="s">
        <v>771</v>
      </c>
      <c r="F165" s="1" t="s">
        <v>772</v>
      </c>
      <c r="G165" s="1" t="s">
        <v>773</v>
      </c>
      <c r="H165" s="8" t="s">
        <v>26</v>
      </c>
      <c r="I165" s="2" t="s">
        <v>27</v>
      </c>
      <c r="J165" s="3">
        <v>221963.02</v>
      </c>
      <c r="K165" s="3">
        <v>0</v>
      </c>
      <c r="L165" s="3">
        <v>738056</v>
      </c>
      <c r="M165" s="3">
        <v>0</v>
      </c>
      <c r="N165" s="3">
        <f>L165+J165</f>
        <v>960019.02</v>
      </c>
    </row>
    <row r="166" spans="1:14" ht="43.2" x14ac:dyDescent="0.3">
      <c r="A166" s="1" t="s">
        <v>775</v>
      </c>
      <c r="B166" s="1" t="s">
        <v>776</v>
      </c>
      <c r="C166" s="1">
        <v>109760128</v>
      </c>
      <c r="D166" s="1" t="s">
        <v>777</v>
      </c>
      <c r="E166" s="1" t="s">
        <v>778</v>
      </c>
      <c r="F166" s="1" t="s">
        <v>779</v>
      </c>
      <c r="G166" s="1" t="s">
        <v>19</v>
      </c>
      <c r="H166" s="1" t="s">
        <v>416</v>
      </c>
      <c r="I166" s="2" t="s">
        <v>34</v>
      </c>
      <c r="J166" s="8">
        <v>0</v>
      </c>
      <c r="K166" s="8">
        <v>0</v>
      </c>
      <c r="L166" s="8">
        <v>0</v>
      </c>
      <c r="M166" s="8">
        <v>0</v>
      </c>
      <c r="N166" s="8">
        <f t="shared" ref="N166:N171" si="8">J166+K166+L166+M166</f>
        <v>0</v>
      </c>
    </row>
    <row r="167" spans="1:14" ht="100.8" x14ac:dyDescent="0.3">
      <c r="A167" s="1" t="s">
        <v>780</v>
      </c>
      <c r="B167" s="1" t="s">
        <v>781</v>
      </c>
      <c r="C167" s="1">
        <v>105400060</v>
      </c>
      <c r="D167" s="1" t="s">
        <v>782</v>
      </c>
      <c r="E167" s="1" t="s">
        <v>783</v>
      </c>
      <c r="F167" s="1" t="s">
        <v>784</v>
      </c>
      <c r="G167" s="1" t="s">
        <v>785</v>
      </c>
      <c r="H167" s="1" t="s">
        <v>786</v>
      </c>
      <c r="I167" s="2" t="s">
        <v>34</v>
      </c>
      <c r="J167" s="8">
        <v>0</v>
      </c>
      <c r="K167" s="8">
        <v>0</v>
      </c>
      <c r="L167" s="8">
        <v>0</v>
      </c>
      <c r="M167" s="8">
        <v>0</v>
      </c>
      <c r="N167" s="8">
        <f t="shared" si="8"/>
        <v>0</v>
      </c>
    </row>
    <row r="168" spans="1:14" ht="72" x14ac:dyDescent="0.3">
      <c r="A168" s="1" t="s">
        <v>787</v>
      </c>
      <c r="B168" s="1" t="s">
        <v>397</v>
      </c>
      <c r="C168" s="1">
        <v>206500300</v>
      </c>
      <c r="D168" s="1" t="s">
        <v>44</v>
      </c>
      <c r="E168" s="1" t="s">
        <v>788</v>
      </c>
      <c r="F168" s="1" t="s">
        <v>789</v>
      </c>
      <c r="G168" s="1" t="s">
        <v>769</v>
      </c>
      <c r="H168" s="1" t="s">
        <v>668</v>
      </c>
      <c r="I168" s="2" t="s">
        <v>34</v>
      </c>
      <c r="J168" s="8">
        <v>0</v>
      </c>
      <c r="K168" s="8">
        <v>0</v>
      </c>
      <c r="L168" s="8">
        <v>0</v>
      </c>
      <c r="M168" s="8">
        <v>0</v>
      </c>
      <c r="N168" s="8">
        <f t="shared" si="8"/>
        <v>0</v>
      </c>
    </row>
    <row r="169" spans="1:14" ht="57.6" x14ac:dyDescent="0.3">
      <c r="A169" s="1" t="s">
        <v>790</v>
      </c>
      <c r="B169" s="1" t="s">
        <v>337</v>
      </c>
      <c r="C169" s="1">
        <v>107130764</v>
      </c>
      <c r="D169" s="1" t="s">
        <v>338</v>
      </c>
      <c r="E169" s="1" t="s">
        <v>791</v>
      </c>
      <c r="F169" s="1" t="s">
        <v>792</v>
      </c>
      <c r="G169" s="1" t="s">
        <v>618</v>
      </c>
      <c r="H169" s="1" t="s">
        <v>793</v>
      </c>
      <c r="I169" s="2" t="s">
        <v>34</v>
      </c>
      <c r="J169" s="8">
        <v>0</v>
      </c>
      <c r="K169" s="8">
        <v>0</v>
      </c>
      <c r="L169" s="8">
        <v>0</v>
      </c>
      <c r="M169" s="8">
        <v>0</v>
      </c>
      <c r="N169" s="8">
        <f t="shared" si="8"/>
        <v>0</v>
      </c>
    </row>
    <row r="170" spans="1:14" ht="57.6" x14ac:dyDescent="0.3">
      <c r="A170" s="1" t="s">
        <v>794</v>
      </c>
      <c r="B170" s="1" t="s">
        <v>108</v>
      </c>
      <c r="C170" s="1">
        <v>104560787</v>
      </c>
      <c r="D170" s="1" t="s">
        <v>795</v>
      </c>
      <c r="E170" s="1" t="s">
        <v>791</v>
      </c>
      <c r="F170" s="1" t="s">
        <v>792</v>
      </c>
      <c r="G170" s="1" t="s">
        <v>618</v>
      </c>
      <c r="H170" s="1" t="s">
        <v>793</v>
      </c>
      <c r="I170" s="2" t="s">
        <v>34</v>
      </c>
      <c r="J170" s="8">
        <v>0</v>
      </c>
      <c r="K170" s="8">
        <v>0</v>
      </c>
      <c r="L170" s="8">
        <v>0</v>
      </c>
      <c r="M170" s="8">
        <v>0</v>
      </c>
      <c r="N170" s="8">
        <f t="shared" si="8"/>
        <v>0</v>
      </c>
    </row>
    <row r="171" spans="1:14" ht="57.6" x14ac:dyDescent="0.3">
      <c r="A171" s="1" t="s">
        <v>796</v>
      </c>
      <c r="B171" s="1" t="s">
        <v>361</v>
      </c>
      <c r="C171" s="1">
        <v>108260729</v>
      </c>
      <c r="D171" s="1" t="s">
        <v>797</v>
      </c>
      <c r="E171" s="1" t="s">
        <v>791</v>
      </c>
      <c r="F171" s="1" t="s">
        <v>792</v>
      </c>
      <c r="G171" s="1" t="s">
        <v>618</v>
      </c>
      <c r="H171" s="1" t="s">
        <v>793</v>
      </c>
      <c r="I171" s="2" t="s">
        <v>34</v>
      </c>
      <c r="J171" s="8">
        <v>0</v>
      </c>
      <c r="K171" s="8">
        <v>0</v>
      </c>
      <c r="L171" s="8">
        <v>0</v>
      </c>
      <c r="M171" s="8">
        <v>0</v>
      </c>
      <c r="N171" s="8">
        <f t="shared" si="8"/>
        <v>0</v>
      </c>
    </row>
    <row r="172" spans="1:14" ht="57.6" x14ac:dyDescent="0.3">
      <c r="A172" s="1" t="s">
        <v>798</v>
      </c>
      <c r="B172" s="1" t="s">
        <v>204</v>
      </c>
      <c r="C172" s="1">
        <v>700710486</v>
      </c>
      <c r="D172" s="1" t="s">
        <v>16</v>
      </c>
      <c r="E172" s="1" t="s">
        <v>799</v>
      </c>
      <c r="F172" s="1" t="s">
        <v>800</v>
      </c>
      <c r="G172" s="1" t="s">
        <v>801</v>
      </c>
      <c r="H172" s="8" t="s">
        <v>26</v>
      </c>
      <c r="I172" s="2" t="s">
        <v>27</v>
      </c>
      <c r="J172" s="3">
        <v>154834.88</v>
      </c>
      <c r="K172" s="3">
        <v>0</v>
      </c>
      <c r="L172" s="3">
        <v>560570</v>
      </c>
      <c r="M172" s="3">
        <v>0</v>
      </c>
      <c r="N172" s="3">
        <f>J172+L172</f>
        <v>715404.88</v>
      </c>
    </row>
    <row r="173" spans="1:14" ht="158.4" x14ac:dyDescent="0.3">
      <c r="A173" s="1" t="s">
        <v>802</v>
      </c>
      <c r="B173" s="1" t="s">
        <v>226</v>
      </c>
      <c r="C173" s="1">
        <v>110420227</v>
      </c>
      <c r="D173" s="1" t="s">
        <v>393</v>
      </c>
      <c r="E173" s="1" t="s">
        <v>803</v>
      </c>
      <c r="F173" s="1" t="s">
        <v>804</v>
      </c>
      <c r="G173" s="1" t="s">
        <v>769</v>
      </c>
      <c r="H173" s="1" t="s">
        <v>668</v>
      </c>
      <c r="I173" s="2" t="s">
        <v>34</v>
      </c>
      <c r="J173" s="8">
        <v>0</v>
      </c>
      <c r="K173" s="8">
        <v>0</v>
      </c>
      <c r="L173" s="8">
        <v>0</v>
      </c>
      <c r="M173" s="8">
        <v>0</v>
      </c>
      <c r="N173" s="8">
        <f t="shared" ref="N173:N174" si="9">J173+K173+L173+M173</f>
        <v>0</v>
      </c>
    </row>
    <row r="174" spans="1:14" ht="72" x14ac:dyDescent="0.3">
      <c r="A174" s="1" t="s">
        <v>805</v>
      </c>
      <c r="B174" s="1" t="s">
        <v>806</v>
      </c>
      <c r="C174" s="1">
        <v>113860800</v>
      </c>
      <c r="D174" s="1" t="s">
        <v>807</v>
      </c>
      <c r="E174" s="1" t="s">
        <v>808</v>
      </c>
      <c r="F174" s="1" t="s">
        <v>809</v>
      </c>
      <c r="G174" s="1" t="s">
        <v>810</v>
      </c>
      <c r="H174" s="1" t="s">
        <v>811</v>
      </c>
      <c r="I174" s="2" t="s">
        <v>172</v>
      </c>
      <c r="J174" s="8">
        <v>0</v>
      </c>
      <c r="K174" s="8">
        <v>0</v>
      </c>
      <c r="L174" s="8">
        <v>0</v>
      </c>
      <c r="M174" s="8">
        <v>0</v>
      </c>
      <c r="N174" s="8">
        <f t="shared" si="9"/>
        <v>0</v>
      </c>
    </row>
    <row r="175" spans="1:14" ht="57.6" x14ac:dyDescent="0.3">
      <c r="A175" s="1" t="s">
        <v>812</v>
      </c>
      <c r="B175" s="1" t="s">
        <v>104</v>
      </c>
      <c r="C175" s="1">
        <v>106320227</v>
      </c>
      <c r="D175" s="1" t="s">
        <v>813</v>
      </c>
      <c r="E175" s="1" t="s">
        <v>799</v>
      </c>
      <c r="F175" s="1" t="s">
        <v>800</v>
      </c>
      <c r="G175" s="1" t="s">
        <v>801</v>
      </c>
      <c r="H175" s="8" t="s">
        <v>26</v>
      </c>
      <c r="I175" s="2" t="s">
        <v>27</v>
      </c>
      <c r="J175" s="3">
        <v>681148.08</v>
      </c>
      <c r="K175" s="3">
        <v>0</v>
      </c>
      <c r="L175" s="3">
        <v>685000</v>
      </c>
      <c r="M175" s="3">
        <v>0</v>
      </c>
      <c r="N175" s="3">
        <f>L175+J175</f>
        <v>1366148.08</v>
      </c>
    </row>
    <row r="176" spans="1:14" ht="57.6" x14ac:dyDescent="0.3">
      <c r="A176" s="1" t="s">
        <v>814</v>
      </c>
      <c r="B176" s="1" t="s">
        <v>596</v>
      </c>
      <c r="C176" s="1">
        <v>106510528</v>
      </c>
      <c r="D176" s="1" t="s">
        <v>815</v>
      </c>
      <c r="E176" s="1" t="s">
        <v>816</v>
      </c>
      <c r="F176" s="1" t="s">
        <v>817</v>
      </c>
      <c r="G176" s="1" t="s">
        <v>19</v>
      </c>
      <c r="H176" s="1" t="s">
        <v>818</v>
      </c>
      <c r="I176" s="2" t="s">
        <v>61</v>
      </c>
      <c r="J176" s="8">
        <v>0</v>
      </c>
      <c r="K176" s="8">
        <v>0</v>
      </c>
      <c r="L176" s="8">
        <v>0</v>
      </c>
      <c r="M176" s="8">
        <v>0</v>
      </c>
      <c r="N176" s="8">
        <f t="shared" ref="N176:N177" si="10">J176+K176+L176+M176</f>
        <v>0</v>
      </c>
    </row>
    <row r="177" spans="1:14" ht="43.2" x14ac:dyDescent="0.3">
      <c r="A177" s="1" t="s">
        <v>819</v>
      </c>
      <c r="B177" s="1" t="s">
        <v>354</v>
      </c>
      <c r="C177" s="1">
        <v>203480868</v>
      </c>
      <c r="D177" s="1" t="s">
        <v>820</v>
      </c>
      <c r="E177" s="1" t="s">
        <v>821</v>
      </c>
      <c r="F177" s="1" t="s">
        <v>822</v>
      </c>
      <c r="G177" s="1" t="s">
        <v>823</v>
      </c>
      <c r="H177" s="1" t="s">
        <v>824</v>
      </c>
      <c r="I177" s="2" t="s">
        <v>34</v>
      </c>
      <c r="J177" s="8">
        <v>0</v>
      </c>
      <c r="K177" s="8">
        <v>0</v>
      </c>
      <c r="L177" s="8">
        <v>0</v>
      </c>
      <c r="M177" s="8">
        <v>0</v>
      </c>
      <c r="N177" s="8">
        <f t="shared" si="10"/>
        <v>0</v>
      </c>
    </row>
    <row r="178" spans="1:14" ht="43.2" x14ac:dyDescent="0.3">
      <c r="A178" s="1" t="s">
        <v>825</v>
      </c>
      <c r="B178" s="1" t="s">
        <v>361</v>
      </c>
      <c r="C178" s="1">
        <v>108260729</v>
      </c>
      <c r="D178" s="1" t="s">
        <v>826</v>
      </c>
      <c r="E178" s="1" t="s">
        <v>827</v>
      </c>
      <c r="F178" s="1" t="s">
        <v>828</v>
      </c>
      <c r="G178" s="1" t="s">
        <v>829</v>
      </c>
      <c r="H178" s="1" t="s">
        <v>830</v>
      </c>
      <c r="I178" s="2" t="s">
        <v>34</v>
      </c>
      <c r="J178" s="8">
        <v>0</v>
      </c>
      <c r="K178" s="8">
        <v>0</v>
      </c>
      <c r="L178" s="8">
        <v>0</v>
      </c>
      <c r="M178" s="8">
        <v>0</v>
      </c>
      <c r="N178" s="8">
        <v>0</v>
      </c>
    </row>
    <row r="179" spans="1:14" ht="28.8" x14ac:dyDescent="0.3">
      <c r="A179" s="1" t="s">
        <v>831</v>
      </c>
      <c r="B179" s="1" t="s">
        <v>832</v>
      </c>
      <c r="C179" s="1">
        <v>203110586</v>
      </c>
      <c r="D179" s="1" t="s">
        <v>833</v>
      </c>
      <c r="E179" s="1" t="s">
        <v>827</v>
      </c>
      <c r="F179" s="1" t="s">
        <v>834</v>
      </c>
      <c r="G179" s="1" t="s">
        <v>829</v>
      </c>
      <c r="H179" s="1" t="s">
        <v>830</v>
      </c>
      <c r="I179" s="2" t="s">
        <v>34</v>
      </c>
      <c r="J179" s="8">
        <v>0</v>
      </c>
      <c r="K179" s="8">
        <v>0</v>
      </c>
      <c r="L179" s="8">
        <v>0</v>
      </c>
      <c r="M179" s="8">
        <v>0</v>
      </c>
      <c r="N179" s="8">
        <v>0</v>
      </c>
    </row>
    <row r="180" spans="1:14" ht="43.2" x14ac:dyDescent="0.3">
      <c r="A180" s="1" t="s">
        <v>835</v>
      </c>
      <c r="B180" s="1" t="s">
        <v>836</v>
      </c>
      <c r="C180" s="1">
        <v>110550961</v>
      </c>
      <c r="D180" s="1" t="s">
        <v>837</v>
      </c>
      <c r="E180" s="1" t="s">
        <v>838</v>
      </c>
      <c r="F180" s="1" t="s">
        <v>839</v>
      </c>
      <c r="G180" s="1" t="s">
        <v>840</v>
      </c>
      <c r="H180" s="1" t="s">
        <v>841</v>
      </c>
      <c r="I180" s="2" t="s">
        <v>34</v>
      </c>
      <c r="J180" s="8">
        <v>0</v>
      </c>
      <c r="K180" s="8">
        <v>0</v>
      </c>
      <c r="L180" s="8">
        <v>0</v>
      </c>
      <c r="M180" s="8">
        <v>0</v>
      </c>
      <c r="N180" s="8">
        <f>J180+K180+L180+M180</f>
        <v>0</v>
      </c>
    </row>
    <row r="181" spans="1:14" ht="40.200000000000003" thickBot="1" x14ac:dyDescent="0.35">
      <c r="A181" s="11" t="s">
        <v>842</v>
      </c>
      <c r="B181" s="12" t="s">
        <v>108</v>
      </c>
      <c r="C181" s="12">
        <v>104560787</v>
      </c>
      <c r="D181" s="12" t="s">
        <v>370</v>
      </c>
      <c r="E181" s="12" t="s">
        <v>843</v>
      </c>
      <c r="F181" s="12" t="s">
        <v>844</v>
      </c>
      <c r="G181" s="12" t="s">
        <v>829</v>
      </c>
      <c r="H181" s="12" t="s">
        <v>54</v>
      </c>
      <c r="I181" s="12" t="s">
        <v>34</v>
      </c>
      <c r="J181" s="12"/>
      <c r="K181" s="12"/>
      <c r="L181" s="12"/>
      <c r="M181" s="12"/>
      <c r="N181" s="11"/>
    </row>
    <row r="182" spans="1:14" ht="57.6" x14ac:dyDescent="0.3">
      <c r="A182" s="7" t="s">
        <v>845</v>
      </c>
      <c r="B182" s="13" t="s">
        <v>846</v>
      </c>
      <c r="C182" s="13">
        <v>401480309</v>
      </c>
      <c r="D182" s="13" t="s">
        <v>847</v>
      </c>
      <c r="E182" s="14" t="s">
        <v>848</v>
      </c>
      <c r="F182" s="14" t="s">
        <v>849</v>
      </c>
      <c r="G182" s="14" t="s">
        <v>850</v>
      </c>
      <c r="H182" s="15" t="s">
        <v>26</v>
      </c>
      <c r="I182" s="16" t="s">
        <v>27</v>
      </c>
      <c r="J182" s="14">
        <v>226727.6</v>
      </c>
      <c r="K182" s="14">
        <v>37080.550000000003</v>
      </c>
      <c r="L182" s="14">
        <v>218213</v>
      </c>
      <c r="M182" s="15">
        <v>0</v>
      </c>
      <c r="N182" s="14">
        <f t="shared" ref="N182:N183" si="11">K182+L182+J182</f>
        <v>482021.15</v>
      </c>
    </row>
    <row r="183" spans="1:14" ht="43.2" x14ac:dyDescent="0.3">
      <c r="A183" s="1" t="s">
        <v>851</v>
      </c>
      <c r="B183" s="1" t="s">
        <v>204</v>
      </c>
      <c r="C183" s="1">
        <v>700710486</v>
      </c>
      <c r="D183" s="1" t="s">
        <v>16</v>
      </c>
      <c r="E183" s="1" t="s">
        <v>852</v>
      </c>
      <c r="F183" s="1" t="s">
        <v>853</v>
      </c>
      <c r="G183" s="1" t="s">
        <v>854</v>
      </c>
      <c r="H183" s="8" t="s">
        <v>26</v>
      </c>
      <c r="I183" s="2" t="s">
        <v>27</v>
      </c>
      <c r="J183" s="17">
        <v>809639.21</v>
      </c>
      <c r="K183" s="17">
        <v>0</v>
      </c>
      <c r="L183" s="17">
        <v>965555.53</v>
      </c>
      <c r="M183" s="8">
        <v>0</v>
      </c>
      <c r="N183" s="17">
        <f t="shared" si="11"/>
        <v>1775194.74</v>
      </c>
    </row>
    <row r="184" spans="1:14" ht="43.2" x14ac:dyDescent="0.3">
      <c r="A184" s="1" t="s">
        <v>855</v>
      </c>
      <c r="B184" s="1" t="s">
        <v>856</v>
      </c>
      <c r="C184" s="1">
        <v>110900529</v>
      </c>
      <c r="D184" s="1" t="s">
        <v>857</v>
      </c>
      <c r="E184" s="1" t="s">
        <v>858</v>
      </c>
      <c r="F184" s="1" t="s">
        <v>859</v>
      </c>
      <c r="G184" s="1" t="s">
        <v>492</v>
      </c>
      <c r="H184" s="8" t="s">
        <v>26</v>
      </c>
      <c r="I184" s="2" t="s">
        <v>27</v>
      </c>
      <c r="J184" s="17">
        <v>836241.75</v>
      </c>
      <c r="K184" s="17">
        <v>0</v>
      </c>
      <c r="L184" s="17">
        <v>688681.69</v>
      </c>
      <c r="M184" s="8"/>
      <c r="N184" s="17">
        <f>J184+L184</f>
        <v>1524923.44</v>
      </c>
    </row>
    <row r="185" spans="1:14" ht="57.6" x14ac:dyDescent="0.3">
      <c r="A185" s="1" t="s">
        <v>860</v>
      </c>
      <c r="B185" s="1" t="s">
        <v>765</v>
      </c>
      <c r="C185" s="1">
        <v>108710210</v>
      </c>
      <c r="D185" s="1" t="s">
        <v>766</v>
      </c>
      <c r="E185" s="1" t="s">
        <v>861</v>
      </c>
      <c r="F185" s="1" t="s">
        <v>862</v>
      </c>
      <c r="G185" s="1" t="s">
        <v>769</v>
      </c>
      <c r="H185" s="1" t="s">
        <v>769</v>
      </c>
      <c r="I185" s="2" t="s">
        <v>34</v>
      </c>
      <c r="J185" s="17">
        <v>0</v>
      </c>
      <c r="K185" s="17">
        <v>0</v>
      </c>
      <c r="L185" s="17">
        <v>0</v>
      </c>
      <c r="M185" s="8">
        <v>0</v>
      </c>
      <c r="N185" s="17">
        <v>0</v>
      </c>
    </row>
    <row r="186" spans="1:14" ht="28.8" x14ac:dyDescent="0.3">
      <c r="A186" s="1" t="s">
        <v>863</v>
      </c>
      <c r="B186" s="1" t="s">
        <v>864</v>
      </c>
      <c r="C186" s="1">
        <v>204240453</v>
      </c>
      <c r="D186" s="1" t="s">
        <v>865</v>
      </c>
      <c r="E186" s="1" t="s">
        <v>866</v>
      </c>
      <c r="F186" s="1" t="s">
        <v>867</v>
      </c>
      <c r="G186" s="1" t="s">
        <v>868</v>
      </c>
      <c r="H186" s="1" t="s">
        <v>19</v>
      </c>
      <c r="I186" s="2" t="s">
        <v>34</v>
      </c>
      <c r="J186" s="17">
        <v>0</v>
      </c>
      <c r="K186" s="17">
        <v>0</v>
      </c>
      <c r="L186" s="17">
        <v>0</v>
      </c>
      <c r="M186" s="8">
        <v>0</v>
      </c>
      <c r="N186" s="17">
        <v>0</v>
      </c>
    </row>
    <row r="187" spans="1:14" ht="57.6" x14ac:dyDescent="0.3">
      <c r="A187" s="1" t="s">
        <v>869</v>
      </c>
      <c r="B187" s="1" t="s">
        <v>596</v>
      </c>
      <c r="C187" s="1">
        <v>106510528</v>
      </c>
      <c r="D187" s="1" t="s">
        <v>870</v>
      </c>
      <c r="E187" s="1" t="s">
        <v>871</v>
      </c>
      <c r="F187" s="1" t="s">
        <v>872</v>
      </c>
      <c r="G187" s="1" t="s">
        <v>873</v>
      </c>
      <c r="H187" s="8" t="s">
        <v>26</v>
      </c>
      <c r="I187" s="2" t="s">
        <v>27</v>
      </c>
      <c r="J187" s="17">
        <v>491122.13</v>
      </c>
      <c r="K187" s="17">
        <v>0</v>
      </c>
      <c r="L187" s="17">
        <v>287580.56</v>
      </c>
      <c r="M187" s="8">
        <v>0</v>
      </c>
      <c r="N187" s="17">
        <f>J187+L187</f>
        <v>778702.69</v>
      </c>
    </row>
    <row r="188" spans="1:14" ht="43.2" x14ac:dyDescent="0.3">
      <c r="A188" s="1" t="s">
        <v>874</v>
      </c>
      <c r="B188" s="1" t="s">
        <v>875</v>
      </c>
      <c r="C188" s="1">
        <v>401360510</v>
      </c>
      <c r="D188" s="1" t="s">
        <v>876</v>
      </c>
      <c r="E188" s="1" t="s">
        <v>877</v>
      </c>
      <c r="F188" s="1" t="s">
        <v>878</v>
      </c>
      <c r="G188" s="1" t="s">
        <v>54</v>
      </c>
      <c r="H188" s="1" t="s">
        <v>879</v>
      </c>
      <c r="I188" s="2" t="s">
        <v>34</v>
      </c>
      <c r="J188" s="17">
        <v>0</v>
      </c>
      <c r="K188" s="17">
        <v>0</v>
      </c>
      <c r="L188" s="17">
        <v>0</v>
      </c>
      <c r="M188" s="8">
        <v>0</v>
      </c>
      <c r="N188" s="17">
        <v>0</v>
      </c>
    </row>
    <row r="189" spans="1:14" ht="43.2" x14ac:dyDescent="0.3">
      <c r="A189" s="1" t="s">
        <v>880</v>
      </c>
      <c r="B189" s="1" t="s">
        <v>104</v>
      </c>
      <c r="C189" s="1">
        <v>106320227</v>
      </c>
      <c r="D189" s="1" t="s">
        <v>581</v>
      </c>
      <c r="E189" s="1" t="s">
        <v>881</v>
      </c>
      <c r="F189" s="1" t="s">
        <v>882</v>
      </c>
      <c r="G189" s="1" t="s">
        <v>19</v>
      </c>
      <c r="H189" s="8" t="s">
        <v>26</v>
      </c>
      <c r="I189" s="2" t="s">
        <v>27</v>
      </c>
      <c r="J189" s="3">
        <v>3425547.22</v>
      </c>
      <c r="K189" s="17">
        <v>0</v>
      </c>
      <c r="L189" s="3">
        <v>637430.59</v>
      </c>
      <c r="M189" s="8">
        <v>0</v>
      </c>
      <c r="N189" s="17">
        <f t="shared" ref="N189:N193" si="12">L189+J189</f>
        <v>4062977.81</v>
      </c>
    </row>
    <row r="190" spans="1:14" ht="57.6" x14ac:dyDescent="0.3">
      <c r="A190" s="1" t="s">
        <v>883</v>
      </c>
      <c r="B190" s="1" t="s">
        <v>445</v>
      </c>
      <c r="C190" s="1">
        <v>1013070724</v>
      </c>
      <c r="D190" s="1" t="s">
        <v>646</v>
      </c>
      <c r="E190" s="1" t="s">
        <v>881</v>
      </c>
      <c r="F190" s="1" t="s">
        <v>882</v>
      </c>
      <c r="G190" s="1" t="s">
        <v>19</v>
      </c>
      <c r="H190" s="8" t="s">
        <v>26</v>
      </c>
      <c r="I190" s="2" t="s">
        <v>27</v>
      </c>
      <c r="J190" s="3">
        <v>2581422.73</v>
      </c>
      <c r="K190" s="17">
        <v>0</v>
      </c>
      <c r="L190" s="3">
        <v>797283.56</v>
      </c>
      <c r="M190" s="8">
        <v>0</v>
      </c>
      <c r="N190" s="17">
        <f t="shared" si="12"/>
        <v>3378706.29</v>
      </c>
    </row>
    <row r="191" spans="1:14" ht="57.6" x14ac:dyDescent="0.3">
      <c r="A191" s="1" t="s">
        <v>884</v>
      </c>
      <c r="B191" s="1" t="s">
        <v>448</v>
      </c>
      <c r="C191" s="1">
        <v>111260778</v>
      </c>
      <c r="D191" s="1" t="s">
        <v>648</v>
      </c>
      <c r="E191" s="1" t="s">
        <v>881</v>
      </c>
      <c r="F191" s="1" t="s">
        <v>882</v>
      </c>
      <c r="G191" s="1" t="s">
        <v>19</v>
      </c>
      <c r="H191" s="8" t="s">
        <v>26</v>
      </c>
      <c r="I191" s="2" t="s">
        <v>27</v>
      </c>
      <c r="J191" s="3">
        <v>2581422.73</v>
      </c>
      <c r="K191" s="17">
        <v>0</v>
      </c>
      <c r="L191" s="3">
        <v>797283.56</v>
      </c>
      <c r="M191" s="8">
        <v>0</v>
      </c>
      <c r="N191" s="17">
        <f t="shared" si="12"/>
        <v>3378706.29</v>
      </c>
    </row>
    <row r="192" spans="1:14" ht="43.2" x14ac:dyDescent="0.3">
      <c r="A192" s="1" t="s">
        <v>885</v>
      </c>
      <c r="B192" s="1" t="s">
        <v>886</v>
      </c>
      <c r="C192" s="1">
        <v>105170241</v>
      </c>
      <c r="D192" s="1" t="s">
        <v>887</v>
      </c>
      <c r="E192" s="1" t="s">
        <v>881</v>
      </c>
      <c r="F192" s="1" t="s">
        <v>882</v>
      </c>
      <c r="G192" s="1" t="s">
        <v>19</v>
      </c>
      <c r="H192" s="8" t="s">
        <v>26</v>
      </c>
      <c r="I192" s="2" t="s">
        <v>27</v>
      </c>
      <c r="J192" s="3">
        <v>2456142.7000000002</v>
      </c>
      <c r="K192" s="17">
        <v>0</v>
      </c>
      <c r="L192" s="3">
        <v>627932.97</v>
      </c>
      <c r="M192" s="8">
        <v>0</v>
      </c>
      <c r="N192" s="17">
        <f t="shared" si="12"/>
        <v>3084075.67</v>
      </c>
    </row>
    <row r="193" spans="1:14" ht="43.2" x14ac:dyDescent="0.3">
      <c r="A193" s="1" t="s">
        <v>888</v>
      </c>
      <c r="B193" s="1" t="s">
        <v>889</v>
      </c>
      <c r="C193" s="1">
        <v>106230985</v>
      </c>
      <c r="D193" s="1" t="s">
        <v>890</v>
      </c>
      <c r="E193" s="1" t="s">
        <v>881</v>
      </c>
      <c r="F193" s="1" t="s">
        <v>882</v>
      </c>
      <c r="G193" s="1" t="s">
        <v>19</v>
      </c>
      <c r="H193" s="8" t="s">
        <v>26</v>
      </c>
      <c r="I193" s="2" t="s">
        <v>27</v>
      </c>
      <c r="J193" s="3">
        <v>2456142.7000000002</v>
      </c>
      <c r="K193" s="17">
        <v>0</v>
      </c>
      <c r="L193" s="3">
        <v>627932.97</v>
      </c>
      <c r="M193" s="8">
        <v>0</v>
      </c>
      <c r="N193" s="17">
        <f t="shared" si="12"/>
        <v>3084075.67</v>
      </c>
    </row>
    <row r="194" spans="1:14" ht="43.2" x14ac:dyDescent="0.3">
      <c r="A194" s="1" t="s">
        <v>891</v>
      </c>
      <c r="B194" s="1" t="s">
        <v>892</v>
      </c>
      <c r="C194" s="1">
        <v>109370137</v>
      </c>
      <c r="D194" s="1" t="s">
        <v>893</v>
      </c>
      <c r="E194" s="1" t="s">
        <v>894</v>
      </c>
      <c r="F194" s="1" t="s">
        <v>895</v>
      </c>
      <c r="G194" s="1" t="s">
        <v>896</v>
      </c>
      <c r="H194" s="1" t="s">
        <v>897</v>
      </c>
      <c r="I194" s="2" t="s">
        <v>330</v>
      </c>
      <c r="J194" s="17">
        <v>0</v>
      </c>
      <c r="K194" s="17">
        <v>0</v>
      </c>
      <c r="L194" s="17">
        <v>0</v>
      </c>
      <c r="M194" s="8">
        <v>0</v>
      </c>
      <c r="N194" s="17">
        <v>0</v>
      </c>
    </row>
    <row r="195" spans="1:14" ht="57.6" x14ac:dyDescent="0.3">
      <c r="A195" s="1" t="s">
        <v>898</v>
      </c>
      <c r="B195" s="1" t="s">
        <v>899</v>
      </c>
      <c r="C195" s="1">
        <v>108890419</v>
      </c>
      <c r="D195" s="1" t="s">
        <v>900</v>
      </c>
      <c r="E195" s="1" t="s">
        <v>684</v>
      </c>
      <c r="F195" s="1" t="s">
        <v>901</v>
      </c>
      <c r="G195" s="1" t="s">
        <v>759</v>
      </c>
      <c r="H195" s="1" t="s">
        <v>19</v>
      </c>
      <c r="I195" s="2" t="s">
        <v>34</v>
      </c>
      <c r="J195" s="17">
        <v>0</v>
      </c>
      <c r="K195" s="17">
        <v>0</v>
      </c>
      <c r="L195" s="17">
        <v>0</v>
      </c>
      <c r="M195" s="8">
        <v>0</v>
      </c>
      <c r="N195" s="17">
        <v>0</v>
      </c>
    </row>
    <row r="196" spans="1:14" ht="57.6" x14ac:dyDescent="0.3">
      <c r="A196" s="1" t="s">
        <v>902</v>
      </c>
      <c r="B196" s="1" t="s">
        <v>104</v>
      </c>
      <c r="C196" s="1">
        <v>106320227</v>
      </c>
      <c r="D196" s="1" t="s">
        <v>581</v>
      </c>
      <c r="E196" s="1" t="s">
        <v>684</v>
      </c>
      <c r="F196" s="1" t="s">
        <v>901</v>
      </c>
      <c r="G196" s="1" t="s">
        <v>759</v>
      </c>
      <c r="H196" s="1" t="s">
        <v>19</v>
      </c>
      <c r="I196" s="2" t="s">
        <v>34</v>
      </c>
      <c r="J196" s="17">
        <v>0</v>
      </c>
      <c r="K196" s="17">
        <v>0</v>
      </c>
      <c r="L196" s="17">
        <v>0</v>
      </c>
      <c r="M196" s="8">
        <v>0</v>
      </c>
      <c r="N196" s="17">
        <v>0</v>
      </c>
    </row>
    <row r="197" spans="1:14" ht="43.2" x14ac:dyDescent="0.3">
      <c r="A197" s="1" t="s">
        <v>903</v>
      </c>
      <c r="B197" s="1" t="s">
        <v>904</v>
      </c>
      <c r="C197" s="1">
        <v>112370693</v>
      </c>
      <c r="D197" s="1" t="s">
        <v>16</v>
      </c>
      <c r="E197" s="1" t="s">
        <v>905</v>
      </c>
      <c r="F197" s="1" t="s">
        <v>906</v>
      </c>
      <c r="G197" s="1" t="s">
        <v>19</v>
      </c>
      <c r="H197" s="8" t="s">
        <v>26</v>
      </c>
      <c r="I197" s="2" t="s">
        <v>27</v>
      </c>
      <c r="J197" s="17">
        <v>0</v>
      </c>
      <c r="K197" s="17">
        <v>0</v>
      </c>
      <c r="L197" s="17">
        <v>0</v>
      </c>
      <c r="M197" s="8">
        <v>0</v>
      </c>
      <c r="N197" s="17">
        <v>0</v>
      </c>
    </row>
    <row r="198" spans="1:14" ht="72" x14ac:dyDescent="0.3">
      <c r="A198" s="1" t="s">
        <v>907</v>
      </c>
      <c r="B198" s="1" t="s">
        <v>908</v>
      </c>
      <c r="C198" s="1">
        <v>112610164</v>
      </c>
      <c r="D198" s="1" t="s">
        <v>909</v>
      </c>
      <c r="E198" s="1" t="s">
        <v>910</v>
      </c>
      <c r="F198" s="1" t="s">
        <v>911</v>
      </c>
      <c r="G198" s="1" t="s">
        <v>912</v>
      </c>
      <c r="H198" s="1" t="s">
        <v>913</v>
      </c>
      <c r="I198" s="2" t="s">
        <v>34</v>
      </c>
      <c r="J198" s="17">
        <v>0</v>
      </c>
      <c r="K198" s="17">
        <v>0</v>
      </c>
      <c r="L198" s="17">
        <v>0</v>
      </c>
      <c r="M198" s="8">
        <v>0</v>
      </c>
      <c r="N198" s="17">
        <v>0</v>
      </c>
    </row>
    <row r="199" spans="1:14" ht="43.2" x14ac:dyDescent="0.3">
      <c r="A199" s="1" t="s">
        <v>914</v>
      </c>
      <c r="B199" s="1" t="s">
        <v>104</v>
      </c>
      <c r="C199" s="1">
        <v>106320227</v>
      </c>
      <c r="D199" s="1" t="s">
        <v>581</v>
      </c>
      <c r="E199" s="1" t="s">
        <v>905</v>
      </c>
      <c r="F199" s="1" t="s">
        <v>906</v>
      </c>
      <c r="G199" s="1" t="s">
        <v>19</v>
      </c>
      <c r="H199" s="8" t="s">
        <v>26</v>
      </c>
      <c r="I199" s="2" t="s">
        <v>27</v>
      </c>
      <c r="J199" s="17">
        <v>399348.29</v>
      </c>
      <c r="K199" s="17">
        <v>0</v>
      </c>
      <c r="L199" s="17">
        <v>299981.90000000002</v>
      </c>
      <c r="M199" s="8">
        <v>0</v>
      </c>
      <c r="N199" s="17">
        <f t="shared" ref="N199:N203" si="13">L199+J199</f>
        <v>699330.19</v>
      </c>
    </row>
    <row r="200" spans="1:14" ht="57.6" x14ac:dyDescent="0.3">
      <c r="A200" s="1" t="s">
        <v>915</v>
      </c>
      <c r="B200" s="1" t="s">
        <v>448</v>
      </c>
      <c r="C200" s="1">
        <v>111260778</v>
      </c>
      <c r="D200" s="1" t="s">
        <v>648</v>
      </c>
      <c r="E200" s="1" t="s">
        <v>905</v>
      </c>
      <c r="F200" s="1" t="s">
        <v>906</v>
      </c>
      <c r="G200" s="1" t="s">
        <v>19</v>
      </c>
      <c r="H200" s="8" t="s">
        <v>26</v>
      </c>
      <c r="I200" s="2" t="s">
        <v>27</v>
      </c>
      <c r="J200" s="17">
        <v>399348.29</v>
      </c>
      <c r="K200" s="17"/>
      <c r="L200" s="17">
        <v>299981.90000000002</v>
      </c>
      <c r="M200" s="8"/>
      <c r="N200" s="17">
        <f t="shared" si="13"/>
        <v>699330.19</v>
      </c>
    </row>
    <row r="201" spans="1:14" ht="43.2" x14ac:dyDescent="0.3">
      <c r="A201" s="1" t="s">
        <v>916</v>
      </c>
      <c r="B201" s="1" t="s">
        <v>917</v>
      </c>
      <c r="C201" s="1">
        <v>114990726</v>
      </c>
      <c r="D201" s="1" t="s">
        <v>918</v>
      </c>
      <c r="E201" s="1" t="s">
        <v>905</v>
      </c>
      <c r="F201" s="1" t="s">
        <v>906</v>
      </c>
      <c r="G201" s="1" t="s">
        <v>19</v>
      </c>
      <c r="H201" s="8" t="s">
        <v>26</v>
      </c>
      <c r="I201" s="2" t="s">
        <v>27</v>
      </c>
      <c r="J201" s="17">
        <v>399348.29</v>
      </c>
      <c r="K201" s="17">
        <v>0</v>
      </c>
      <c r="L201" s="17">
        <v>299981.90000000002</v>
      </c>
      <c r="M201" s="8"/>
      <c r="N201" s="17">
        <f t="shared" si="13"/>
        <v>699330.19</v>
      </c>
    </row>
    <row r="202" spans="1:14" ht="43.2" x14ac:dyDescent="0.3">
      <c r="A202" s="1" t="s">
        <v>919</v>
      </c>
      <c r="B202" s="1" t="s">
        <v>886</v>
      </c>
      <c r="C202" s="1">
        <v>105170241</v>
      </c>
      <c r="D202" s="1" t="s">
        <v>887</v>
      </c>
      <c r="E202" s="1" t="s">
        <v>905</v>
      </c>
      <c r="F202" s="1" t="s">
        <v>906</v>
      </c>
      <c r="G202" s="1" t="s">
        <v>19</v>
      </c>
      <c r="H202" s="8" t="s">
        <v>26</v>
      </c>
      <c r="I202" s="2" t="s">
        <v>27</v>
      </c>
      <c r="J202" s="17">
        <v>399348.29</v>
      </c>
      <c r="K202" s="17">
        <v>0</v>
      </c>
      <c r="L202" s="17">
        <v>299981.90000000002</v>
      </c>
      <c r="M202" s="8"/>
      <c r="N202" s="17">
        <f t="shared" si="13"/>
        <v>699330.19</v>
      </c>
    </row>
    <row r="203" spans="1:14" ht="57.6" x14ac:dyDescent="0.3">
      <c r="A203" s="1" t="s">
        <v>920</v>
      </c>
      <c r="B203" s="1" t="s">
        <v>650</v>
      </c>
      <c r="C203" s="1">
        <v>401100863</v>
      </c>
      <c r="D203" s="1" t="s">
        <v>651</v>
      </c>
      <c r="E203" s="1" t="s">
        <v>905</v>
      </c>
      <c r="F203" s="1" t="s">
        <v>906</v>
      </c>
      <c r="G203" s="1" t="s">
        <v>19</v>
      </c>
      <c r="H203" s="8" t="s">
        <v>26</v>
      </c>
      <c r="I203" s="2" t="s">
        <v>27</v>
      </c>
      <c r="J203" s="17">
        <v>399348.29</v>
      </c>
      <c r="K203" s="17">
        <v>0</v>
      </c>
      <c r="L203" s="17">
        <v>299981.90000000002</v>
      </c>
      <c r="M203" s="8"/>
      <c r="N203" s="17">
        <f t="shared" si="13"/>
        <v>699330.19</v>
      </c>
    </row>
    <row r="204" spans="1:14" ht="57.6" x14ac:dyDescent="0.3">
      <c r="A204" s="1" t="s">
        <v>921</v>
      </c>
      <c r="B204" s="1" t="s">
        <v>557</v>
      </c>
      <c r="C204" s="1">
        <v>107550215</v>
      </c>
      <c r="D204" s="1" t="s">
        <v>922</v>
      </c>
      <c r="E204" s="1" t="s">
        <v>923</v>
      </c>
      <c r="F204" s="1" t="s">
        <v>924</v>
      </c>
      <c r="G204" s="1" t="s">
        <v>925</v>
      </c>
      <c r="H204" s="1" t="s">
        <v>926</v>
      </c>
      <c r="I204" s="2" t="s">
        <v>172</v>
      </c>
      <c r="J204" s="17">
        <v>0</v>
      </c>
      <c r="K204" s="17">
        <v>0</v>
      </c>
      <c r="L204" s="17">
        <v>0</v>
      </c>
      <c r="M204" s="8">
        <v>0</v>
      </c>
      <c r="N204" s="17">
        <v>0</v>
      </c>
    </row>
    <row r="205" spans="1:14" ht="43.2" x14ac:dyDescent="0.3">
      <c r="A205" s="1" t="s">
        <v>927</v>
      </c>
      <c r="B205" s="1" t="s">
        <v>899</v>
      </c>
      <c r="C205" s="1">
        <v>108890419</v>
      </c>
      <c r="D205" s="1" t="s">
        <v>900</v>
      </c>
      <c r="E205" s="1" t="s">
        <v>905</v>
      </c>
      <c r="F205" s="1" t="s">
        <v>906</v>
      </c>
      <c r="G205" s="1" t="s">
        <v>19</v>
      </c>
      <c r="H205" s="8" t="s">
        <v>26</v>
      </c>
      <c r="I205" s="2" t="s">
        <v>27</v>
      </c>
      <c r="J205" s="17">
        <v>187157.47</v>
      </c>
      <c r="K205" s="17">
        <v>0</v>
      </c>
      <c r="L205" s="17">
        <v>299981.90000000002</v>
      </c>
      <c r="M205" s="8">
        <v>0</v>
      </c>
      <c r="N205" s="17">
        <f>L205+J205</f>
        <v>487139.37</v>
      </c>
    </row>
    <row r="206" spans="1:14" ht="43.2" x14ac:dyDescent="0.3">
      <c r="A206" s="1" t="s">
        <v>928</v>
      </c>
      <c r="B206" s="1" t="s">
        <v>904</v>
      </c>
      <c r="C206" s="1">
        <v>112370693</v>
      </c>
      <c r="D206" s="1" t="s">
        <v>16</v>
      </c>
      <c r="E206" s="1" t="s">
        <v>905</v>
      </c>
      <c r="F206" s="1" t="s">
        <v>906</v>
      </c>
      <c r="G206" s="1" t="s">
        <v>19</v>
      </c>
      <c r="H206" s="1" t="s">
        <v>929</v>
      </c>
      <c r="I206" s="2" t="s">
        <v>930</v>
      </c>
      <c r="J206" s="17">
        <v>0</v>
      </c>
      <c r="K206" s="17">
        <v>0</v>
      </c>
      <c r="L206" s="17">
        <v>0</v>
      </c>
      <c r="M206" s="8">
        <v>0</v>
      </c>
      <c r="N206" s="17">
        <v>0</v>
      </c>
    </row>
    <row r="207" spans="1:14" ht="57.6" x14ac:dyDescent="0.3">
      <c r="A207" s="1" t="s">
        <v>931</v>
      </c>
      <c r="B207" s="1" t="s">
        <v>765</v>
      </c>
      <c r="C207" s="1">
        <v>108710210</v>
      </c>
      <c r="D207" s="1" t="s">
        <v>766</v>
      </c>
      <c r="E207" s="1" t="s">
        <v>932</v>
      </c>
      <c r="F207" s="1" t="s">
        <v>933</v>
      </c>
      <c r="G207" s="1" t="s">
        <v>769</v>
      </c>
      <c r="H207" s="1" t="s">
        <v>769</v>
      </c>
      <c r="I207" s="2" t="s">
        <v>34</v>
      </c>
      <c r="J207" s="17">
        <v>0</v>
      </c>
      <c r="K207" s="17">
        <v>0</v>
      </c>
      <c r="L207" s="17">
        <v>0</v>
      </c>
      <c r="M207" s="8">
        <v>0</v>
      </c>
      <c r="N207" s="17">
        <v>0</v>
      </c>
    </row>
    <row r="208" spans="1:14" ht="43.2" x14ac:dyDescent="0.3">
      <c r="A208" s="1" t="s">
        <v>934</v>
      </c>
      <c r="B208" s="1" t="s">
        <v>935</v>
      </c>
      <c r="C208" s="1">
        <v>401390398</v>
      </c>
      <c r="D208" s="1" t="s">
        <v>936</v>
      </c>
      <c r="E208" s="1" t="s">
        <v>937</v>
      </c>
      <c r="F208" s="1" t="s">
        <v>938</v>
      </c>
      <c r="G208" s="1" t="s">
        <v>939</v>
      </c>
      <c r="H208" s="1" t="s">
        <v>939</v>
      </c>
      <c r="I208" s="2" t="s">
        <v>34</v>
      </c>
      <c r="J208" s="17">
        <v>0</v>
      </c>
      <c r="K208" s="17">
        <v>0</v>
      </c>
      <c r="L208" s="17">
        <v>0</v>
      </c>
      <c r="M208" s="8">
        <v>0</v>
      </c>
      <c r="N208" s="17">
        <v>0</v>
      </c>
    </row>
    <row r="209" spans="1:14" ht="43.2" x14ac:dyDescent="0.3">
      <c r="A209" s="1" t="s">
        <v>940</v>
      </c>
      <c r="B209" s="1" t="s">
        <v>941</v>
      </c>
      <c r="C209" s="1">
        <v>108810436</v>
      </c>
      <c r="D209" s="1" t="s">
        <v>227</v>
      </c>
      <c r="E209" s="1" t="s">
        <v>942</v>
      </c>
      <c r="F209" s="1" t="s">
        <v>943</v>
      </c>
      <c r="G209" s="1" t="s">
        <v>492</v>
      </c>
      <c r="H209" s="8" t="s">
        <v>26</v>
      </c>
      <c r="I209" s="2" t="s">
        <v>27</v>
      </c>
      <c r="J209" s="17">
        <v>585030.92000000004</v>
      </c>
      <c r="K209" s="17"/>
      <c r="L209" s="17">
        <v>818092</v>
      </c>
      <c r="M209" s="8"/>
      <c r="N209" s="17">
        <f>L209+J209</f>
        <v>1403122.92</v>
      </c>
    </row>
    <row r="210" spans="1:14" ht="72" x14ac:dyDescent="0.3">
      <c r="A210" s="1" t="s">
        <v>944</v>
      </c>
      <c r="B210" s="1" t="s">
        <v>627</v>
      </c>
      <c r="C210" s="1">
        <v>110550364</v>
      </c>
      <c r="D210" s="1" t="s">
        <v>945</v>
      </c>
      <c r="E210" s="1" t="s">
        <v>946</v>
      </c>
      <c r="F210" s="1" t="s">
        <v>947</v>
      </c>
      <c r="G210" s="1" t="s">
        <v>948</v>
      </c>
      <c r="H210" s="1" t="s">
        <v>948</v>
      </c>
      <c r="I210" s="2" t="s">
        <v>34</v>
      </c>
      <c r="J210" s="17">
        <v>0</v>
      </c>
      <c r="K210" s="17">
        <v>0</v>
      </c>
      <c r="L210" s="17">
        <v>0</v>
      </c>
      <c r="M210" s="8">
        <v>0</v>
      </c>
      <c r="N210" s="17">
        <v>0</v>
      </c>
    </row>
    <row r="211" spans="1:14" ht="72" x14ac:dyDescent="0.3">
      <c r="A211" s="1" t="s">
        <v>949</v>
      </c>
      <c r="B211" s="1" t="s">
        <v>596</v>
      </c>
      <c r="C211" s="1">
        <v>106510528</v>
      </c>
      <c r="D211" s="1" t="s">
        <v>950</v>
      </c>
      <c r="E211" s="1" t="s">
        <v>951</v>
      </c>
      <c r="F211" s="1" t="s">
        <v>952</v>
      </c>
      <c r="G211" s="1" t="s">
        <v>953</v>
      </c>
      <c r="H211" s="1" t="s">
        <v>953</v>
      </c>
      <c r="I211" s="2" t="s">
        <v>34</v>
      </c>
      <c r="J211" s="17">
        <v>0</v>
      </c>
      <c r="K211" s="17">
        <v>0</v>
      </c>
      <c r="L211" s="17">
        <v>0</v>
      </c>
      <c r="M211" s="8">
        <v>0</v>
      </c>
      <c r="N211" s="17">
        <v>0</v>
      </c>
    </row>
    <row r="212" spans="1:14" ht="57.6" x14ac:dyDescent="0.3">
      <c r="A212" s="1" t="s">
        <v>954</v>
      </c>
      <c r="B212" s="1" t="s">
        <v>955</v>
      </c>
      <c r="C212" s="1">
        <v>113850244</v>
      </c>
      <c r="D212" s="1" t="s">
        <v>956</v>
      </c>
      <c r="E212" s="1" t="s">
        <v>957</v>
      </c>
      <c r="F212" s="1" t="s">
        <v>958</v>
      </c>
      <c r="G212" s="1" t="s">
        <v>959</v>
      </c>
      <c r="H212" s="1" t="s">
        <v>897</v>
      </c>
      <c r="I212" s="2" t="s">
        <v>34</v>
      </c>
      <c r="J212" s="17">
        <v>0</v>
      </c>
      <c r="K212" s="17">
        <v>0</v>
      </c>
      <c r="L212" s="17">
        <v>0</v>
      </c>
      <c r="M212" s="8">
        <v>0</v>
      </c>
      <c r="N212" s="17">
        <v>0</v>
      </c>
    </row>
    <row r="213" spans="1:14" ht="72" x14ac:dyDescent="0.3">
      <c r="A213" s="1" t="s">
        <v>960</v>
      </c>
      <c r="B213" s="1" t="s">
        <v>961</v>
      </c>
      <c r="C213" s="1">
        <v>114180496</v>
      </c>
      <c r="D213" s="1" t="s">
        <v>962</v>
      </c>
      <c r="E213" s="1" t="s">
        <v>963</v>
      </c>
      <c r="F213" s="1" t="s">
        <v>964</v>
      </c>
      <c r="G213" s="1" t="s">
        <v>965</v>
      </c>
      <c r="H213" s="1" t="s">
        <v>965</v>
      </c>
      <c r="I213" s="2" t="s">
        <v>34</v>
      </c>
      <c r="J213" s="17">
        <v>0</v>
      </c>
      <c r="K213" s="17">
        <v>0</v>
      </c>
      <c r="L213" s="17">
        <v>0</v>
      </c>
      <c r="M213" s="8">
        <v>0</v>
      </c>
      <c r="N213" s="17">
        <v>0</v>
      </c>
    </row>
    <row r="214" spans="1:14" ht="72" x14ac:dyDescent="0.3">
      <c r="A214" s="1" t="s">
        <v>966</v>
      </c>
      <c r="B214" s="1" t="s">
        <v>967</v>
      </c>
      <c r="C214" s="1">
        <v>205320025</v>
      </c>
      <c r="D214" s="1" t="s">
        <v>234</v>
      </c>
      <c r="E214" s="1" t="s">
        <v>968</v>
      </c>
      <c r="F214" s="1" t="s">
        <v>969</v>
      </c>
      <c r="G214" s="1" t="s">
        <v>207</v>
      </c>
      <c r="H214" s="1" t="s">
        <v>207</v>
      </c>
      <c r="I214" s="2" t="s">
        <v>34</v>
      </c>
      <c r="J214" s="17">
        <v>0</v>
      </c>
      <c r="K214" s="17">
        <v>0</v>
      </c>
      <c r="L214" s="17">
        <v>0</v>
      </c>
      <c r="M214" s="8">
        <v>0</v>
      </c>
      <c r="N214" s="17">
        <v>0</v>
      </c>
    </row>
    <row r="215" spans="1:14" ht="72" x14ac:dyDescent="0.3">
      <c r="A215" s="1" t="s">
        <v>970</v>
      </c>
      <c r="B215" s="1" t="s">
        <v>971</v>
      </c>
      <c r="C215" s="1">
        <v>303500110</v>
      </c>
      <c r="D215" s="1" t="s">
        <v>972</v>
      </c>
      <c r="E215" s="1" t="s">
        <v>973</v>
      </c>
      <c r="F215" s="1" t="s">
        <v>974</v>
      </c>
      <c r="G215" s="1" t="s">
        <v>207</v>
      </c>
      <c r="H215" s="1" t="s">
        <v>207</v>
      </c>
      <c r="I215" s="2" t="s">
        <v>34</v>
      </c>
      <c r="J215" s="17">
        <v>0</v>
      </c>
      <c r="K215" s="17">
        <v>0</v>
      </c>
      <c r="L215" s="17">
        <v>0</v>
      </c>
      <c r="M215" s="8">
        <v>0</v>
      </c>
      <c r="N215" s="17">
        <v>0</v>
      </c>
    </row>
    <row r="216" spans="1:14" ht="58.2" thickBot="1" x14ac:dyDescent="0.35">
      <c r="A216" s="5" t="s">
        <v>975</v>
      </c>
      <c r="B216" s="5" t="s">
        <v>976</v>
      </c>
      <c r="C216" s="5">
        <v>108090711</v>
      </c>
      <c r="D216" s="5" t="s">
        <v>977</v>
      </c>
      <c r="E216" s="5" t="s">
        <v>978</v>
      </c>
      <c r="F216" s="5" t="s">
        <v>979</v>
      </c>
      <c r="G216" s="5" t="s">
        <v>980</v>
      </c>
      <c r="H216" s="5" t="s">
        <v>980</v>
      </c>
      <c r="I216" s="2" t="s">
        <v>34</v>
      </c>
      <c r="J216" s="6">
        <v>0</v>
      </c>
      <c r="K216" s="6">
        <v>0</v>
      </c>
      <c r="L216" s="6">
        <v>0</v>
      </c>
      <c r="M216" s="6">
        <v>0</v>
      </c>
      <c r="N216" s="6">
        <v>0</v>
      </c>
    </row>
    <row r="217" spans="1:14" ht="43.8" thickTop="1" x14ac:dyDescent="0.3">
      <c r="A217" s="7" t="s">
        <v>981</v>
      </c>
      <c r="B217" s="1" t="s">
        <v>982</v>
      </c>
      <c r="C217" s="1">
        <v>110550961</v>
      </c>
      <c r="D217" s="1" t="s">
        <v>983</v>
      </c>
      <c r="E217" s="1" t="s">
        <v>984</v>
      </c>
      <c r="F217" s="1" t="s">
        <v>985</v>
      </c>
      <c r="G217" s="1" t="s">
        <v>841</v>
      </c>
      <c r="H217" s="1" t="s">
        <v>986</v>
      </c>
      <c r="I217" s="2" t="s">
        <v>172</v>
      </c>
      <c r="J217" s="8">
        <v>0</v>
      </c>
      <c r="K217" s="8">
        <v>0</v>
      </c>
      <c r="L217" s="8">
        <v>0</v>
      </c>
      <c r="M217" s="8">
        <v>0</v>
      </c>
      <c r="N217" s="8">
        <v>0</v>
      </c>
    </row>
    <row r="218" spans="1:14" ht="57.6" x14ac:dyDescent="0.3">
      <c r="A218" s="1" t="s">
        <v>987</v>
      </c>
      <c r="B218" s="1" t="s">
        <v>108</v>
      </c>
      <c r="C218" s="1">
        <v>110450787</v>
      </c>
      <c r="D218" s="1" t="s">
        <v>51</v>
      </c>
      <c r="E218" s="1" t="s">
        <v>988</v>
      </c>
      <c r="F218" s="1" t="s">
        <v>989</v>
      </c>
      <c r="G218" s="1" t="s">
        <v>313</v>
      </c>
      <c r="H218" s="1" t="s">
        <v>519</v>
      </c>
      <c r="I218" s="2" t="s">
        <v>34</v>
      </c>
      <c r="J218" s="8">
        <v>0</v>
      </c>
      <c r="K218" s="8">
        <v>0</v>
      </c>
      <c r="L218" s="8">
        <v>0</v>
      </c>
      <c r="M218" s="8">
        <v>0</v>
      </c>
      <c r="N218" s="8">
        <v>0</v>
      </c>
    </row>
    <row r="219" spans="1:14" ht="57.6" x14ac:dyDescent="0.3">
      <c r="A219" s="1" t="s">
        <v>990</v>
      </c>
      <c r="B219" s="1" t="s">
        <v>904</v>
      </c>
      <c r="C219" s="1">
        <v>112370693</v>
      </c>
      <c r="D219" s="1" t="s">
        <v>16</v>
      </c>
      <c r="E219" s="1" t="s">
        <v>991</v>
      </c>
      <c r="F219" s="1" t="s">
        <v>992</v>
      </c>
      <c r="G219" s="1" t="s">
        <v>993</v>
      </c>
      <c r="H219" s="1" t="s">
        <v>994</v>
      </c>
      <c r="I219" s="2" t="s">
        <v>61</v>
      </c>
      <c r="J219" s="8">
        <v>0</v>
      </c>
      <c r="K219" s="8">
        <v>0</v>
      </c>
      <c r="L219" s="18">
        <v>948923.16</v>
      </c>
      <c r="M219" s="3">
        <v>30294</v>
      </c>
      <c r="N219" s="18">
        <v>979217.16</v>
      </c>
    </row>
    <row r="220" spans="1:14" ht="86.4" x14ac:dyDescent="0.3">
      <c r="A220" s="1" t="s">
        <v>995</v>
      </c>
      <c r="B220" s="1" t="s">
        <v>996</v>
      </c>
      <c r="C220" s="1">
        <v>113020287</v>
      </c>
      <c r="D220" s="1" t="s">
        <v>997</v>
      </c>
      <c r="E220" s="1" t="s">
        <v>998</v>
      </c>
      <c r="F220" s="1" t="s">
        <v>999</v>
      </c>
      <c r="G220" s="1" t="s">
        <v>1000</v>
      </c>
      <c r="H220" s="1" t="s">
        <v>1001</v>
      </c>
      <c r="I220" s="2" t="s">
        <v>34</v>
      </c>
      <c r="J220" s="8">
        <v>0</v>
      </c>
      <c r="K220" s="8">
        <v>0</v>
      </c>
      <c r="L220" s="8">
        <v>0</v>
      </c>
      <c r="M220" s="8">
        <v>0</v>
      </c>
      <c r="N220" s="8">
        <v>0</v>
      </c>
    </row>
    <row r="221" spans="1:14" ht="57.6" x14ac:dyDescent="0.3">
      <c r="A221" s="1" t="s">
        <v>1002</v>
      </c>
      <c r="B221" s="1" t="s">
        <v>1003</v>
      </c>
      <c r="C221" s="1">
        <v>109590053</v>
      </c>
      <c r="D221" s="1" t="s">
        <v>1004</v>
      </c>
      <c r="E221" s="1" t="s">
        <v>1005</v>
      </c>
      <c r="F221" s="1" t="s">
        <v>1006</v>
      </c>
      <c r="G221" s="1" t="s">
        <v>1007</v>
      </c>
      <c r="H221" s="1" t="s">
        <v>1008</v>
      </c>
      <c r="I221" s="2" t="s">
        <v>34</v>
      </c>
      <c r="J221" s="8">
        <v>0</v>
      </c>
      <c r="K221" s="8">
        <v>0</v>
      </c>
      <c r="L221" s="8">
        <v>0</v>
      </c>
      <c r="M221" s="8">
        <v>0</v>
      </c>
      <c r="N221" s="8">
        <v>0</v>
      </c>
    </row>
    <row r="222" spans="1:14" ht="28.8" x14ac:dyDescent="0.3">
      <c r="A222" s="1" t="s">
        <v>1009</v>
      </c>
      <c r="B222" s="1" t="s">
        <v>1010</v>
      </c>
      <c r="C222" s="1">
        <v>108810436</v>
      </c>
      <c r="D222" s="1" t="s">
        <v>227</v>
      </c>
      <c r="E222" s="1" t="s">
        <v>1011</v>
      </c>
      <c r="F222" s="1" t="s">
        <v>1012</v>
      </c>
      <c r="G222" s="1" t="s">
        <v>492</v>
      </c>
      <c r="H222" s="1" t="s">
        <v>26</v>
      </c>
      <c r="I222" s="2" t="s">
        <v>27</v>
      </c>
      <c r="J222" s="18">
        <v>523647.95</v>
      </c>
      <c r="K222" s="18">
        <v>0</v>
      </c>
      <c r="L222" s="18">
        <v>585639</v>
      </c>
      <c r="M222" s="18">
        <v>0</v>
      </c>
      <c r="N222" s="18">
        <v>1109286.95</v>
      </c>
    </row>
    <row r="223" spans="1:14" ht="43.2" x14ac:dyDescent="0.3">
      <c r="A223" s="1" t="s">
        <v>1013</v>
      </c>
      <c r="B223" s="1" t="s">
        <v>1014</v>
      </c>
      <c r="C223" s="1">
        <v>114180496</v>
      </c>
      <c r="D223" s="1" t="s">
        <v>1015</v>
      </c>
      <c r="E223" s="1" t="s">
        <v>1016</v>
      </c>
      <c r="F223" s="1" t="s">
        <v>1017</v>
      </c>
      <c r="G223" s="1" t="s">
        <v>19</v>
      </c>
      <c r="H223" s="1" t="s">
        <v>416</v>
      </c>
      <c r="I223" s="2" t="s">
        <v>34</v>
      </c>
      <c r="J223" s="8">
        <v>0</v>
      </c>
      <c r="K223" s="8">
        <v>0</v>
      </c>
      <c r="L223" s="8">
        <v>0</v>
      </c>
      <c r="M223" s="8">
        <v>0</v>
      </c>
      <c r="N223" s="8">
        <v>0</v>
      </c>
    </row>
    <row r="224" spans="1:14" ht="43.2" x14ac:dyDescent="0.3">
      <c r="A224" s="1" t="s">
        <v>1018</v>
      </c>
      <c r="B224" s="1" t="s">
        <v>361</v>
      </c>
      <c r="C224" s="1">
        <v>108260729</v>
      </c>
      <c r="D224" s="1" t="s">
        <v>797</v>
      </c>
      <c r="E224" s="1" t="s">
        <v>1019</v>
      </c>
      <c r="F224" s="1" t="s">
        <v>1020</v>
      </c>
      <c r="G224" s="1" t="s">
        <v>54</v>
      </c>
      <c r="H224" s="1" t="s">
        <v>830</v>
      </c>
      <c r="I224" s="2" t="s">
        <v>34</v>
      </c>
      <c r="J224" s="8">
        <v>0</v>
      </c>
      <c r="K224" s="8">
        <v>0</v>
      </c>
      <c r="L224" s="8">
        <v>0</v>
      </c>
      <c r="M224" s="8">
        <v>0</v>
      </c>
      <c r="N224" s="8">
        <v>0</v>
      </c>
    </row>
    <row r="225" spans="1:14" ht="43.2" x14ac:dyDescent="0.3">
      <c r="A225" s="1" t="s">
        <v>1021</v>
      </c>
      <c r="B225" s="1" t="s">
        <v>108</v>
      </c>
      <c r="C225" s="1">
        <v>104560787</v>
      </c>
      <c r="D225" s="1" t="s">
        <v>51</v>
      </c>
      <c r="E225" s="1" t="s">
        <v>1019</v>
      </c>
      <c r="F225" s="1" t="s">
        <v>1020</v>
      </c>
      <c r="G225" s="1" t="s">
        <v>54</v>
      </c>
      <c r="H225" s="1" t="s">
        <v>830</v>
      </c>
      <c r="I225" s="2" t="s">
        <v>34</v>
      </c>
      <c r="J225" s="8">
        <v>0</v>
      </c>
      <c r="K225" s="8">
        <v>0</v>
      </c>
      <c r="L225" s="8">
        <v>0</v>
      </c>
      <c r="M225" s="8">
        <v>0</v>
      </c>
      <c r="N225" s="8">
        <v>0</v>
      </c>
    </row>
    <row r="226" spans="1:14" ht="43.2" x14ac:dyDescent="0.3">
      <c r="A226" s="1" t="s">
        <v>1022</v>
      </c>
      <c r="B226" s="1" t="s">
        <v>367</v>
      </c>
      <c r="C226" s="1">
        <v>203110586</v>
      </c>
      <c r="D226" s="1" t="s">
        <v>1023</v>
      </c>
      <c r="E226" s="1" t="s">
        <v>1019</v>
      </c>
      <c r="F226" s="1" t="s">
        <v>1020</v>
      </c>
      <c r="G226" s="1" t="s">
        <v>54</v>
      </c>
      <c r="H226" s="1" t="s">
        <v>830</v>
      </c>
      <c r="I226" s="2" t="s">
        <v>34</v>
      </c>
      <c r="J226" s="8">
        <v>0</v>
      </c>
      <c r="K226" s="8">
        <v>0</v>
      </c>
      <c r="L226" s="8">
        <v>0</v>
      </c>
      <c r="M226" s="8">
        <v>0</v>
      </c>
      <c r="N226" s="8">
        <v>0</v>
      </c>
    </row>
    <row r="227" spans="1:14" ht="100.8" x14ac:dyDescent="0.3">
      <c r="A227" s="1" t="s">
        <v>1024</v>
      </c>
      <c r="B227" s="1" t="s">
        <v>904</v>
      </c>
      <c r="C227" s="1">
        <v>112370693</v>
      </c>
      <c r="D227" s="1" t="s">
        <v>16</v>
      </c>
      <c r="E227" s="1" t="s">
        <v>1025</v>
      </c>
      <c r="F227" s="1" t="s">
        <v>1026</v>
      </c>
      <c r="G227" s="1" t="s">
        <v>1027</v>
      </c>
      <c r="H227" s="1" t="s">
        <v>1028</v>
      </c>
      <c r="I227" s="2" t="s">
        <v>61</v>
      </c>
      <c r="J227" s="8">
        <f>6044.4*565</f>
        <v>3415086</v>
      </c>
      <c r="K227" s="8">
        <v>0</v>
      </c>
      <c r="L227" s="8">
        <f>1700*565</f>
        <v>960500</v>
      </c>
      <c r="M227" s="8">
        <v>0</v>
      </c>
      <c r="N227" s="8">
        <f t="shared" ref="N227:N228" si="14">L227+J227</f>
        <v>4375586</v>
      </c>
    </row>
    <row r="228" spans="1:14" ht="28.8" x14ac:dyDescent="0.3">
      <c r="A228" s="1" t="s">
        <v>1029</v>
      </c>
      <c r="B228" s="1" t="s">
        <v>104</v>
      </c>
      <c r="C228" s="1">
        <v>106320227</v>
      </c>
      <c r="D228" s="1" t="s">
        <v>1030</v>
      </c>
      <c r="E228" s="1" t="s">
        <v>1031</v>
      </c>
      <c r="F228" s="1" t="s">
        <v>1032</v>
      </c>
      <c r="G228" s="1" t="s">
        <v>19</v>
      </c>
      <c r="H228" s="1" t="s">
        <v>26</v>
      </c>
      <c r="I228" s="2" t="s">
        <v>27</v>
      </c>
      <c r="J228" s="8">
        <f t="shared" ref="J228:J232" si="15">4471.2*564</f>
        <v>2521756.7999999998</v>
      </c>
      <c r="K228" s="8">
        <v>0</v>
      </c>
      <c r="L228" s="8">
        <f t="shared" ref="L228:L232" si="16">1700*564</f>
        <v>958800</v>
      </c>
      <c r="M228" s="8">
        <v>0</v>
      </c>
      <c r="N228" s="8">
        <f t="shared" si="14"/>
        <v>3480556.8</v>
      </c>
    </row>
    <row r="229" spans="1:14" ht="57.6" x14ac:dyDescent="0.3">
      <c r="A229" s="1" t="s">
        <v>1033</v>
      </c>
      <c r="B229" s="1" t="s">
        <v>1034</v>
      </c>
      <c r="C229" s="1">
        <v>108930800</v>
      </c>
      <c r="D229" s="1" t="s">
        <v>1035</v>
      </c>
      <c r="E229" s="1" t="s">
        <v>1031</v>
      </c>
      <c r="F229" s="1" t="s">
        <v>1032</v>
      </c>
      <c r="G229" s="1" t="s">
        <v>19</v>
      </c>
      <c r="H229" s="1" t="s">
        <v>26</v>
      </c>
      <c r="I229" s="2" t="s">
        <v>27</v>
      </c>
      <c r="J229" s="8">
        <f t="shared" si="15"/>
        <v>2521756.7999999998</v>
      </c>
      <c r="K229" s="8">
        <v>0</v>
      </c>
      <c r="L229" s="8">
        <f t="shared" si="16"/>
        <v>958800</v>
      </c>
      <c r="M229" s="8">
        <v>0</v>
      </c>
      <c r="N229" s="19">
        <f>6171.2*564</f>
        <v>3480556.8</v>
      </c>
    </row>
    <row r="230" spans="1:14" ht="57.6" x14ac:dyDescent="0.3">
      <c r="A230" s="1" t="s">
        <v>1036</v>
      </c>
      <c r="B230" s="1" t="s">
        <v>917</v>
      </c>
      <c r="C230" s="1">
        <v>114990726</v>
      </c>
      <c r="D230" s="1" t="s">
        <v>446</v>
      </c>
      <c r="E230" s="1" t="s">
        <v>1031</v>
      </c>
      <c r="F230" s="1" t="s">
        <v>1032</v>
      </c>
      <c r="G230" s="1" t="s">
        <v>19</v>
      </c>
      <c r="H230" s="1" t="s">
        <v>26</v>
      </c>
      <c r="I230" s="2" t="s">
        <v>27</v>
      </c>
      <c r="J230" s="8">
        <f t="shared" si="15"/>
        <v>2521756.7999999998</v>
      </c>
      <c r="K230" s="8">
        <v>0</v>
      </c>
      <c r="L230" s="8">
        <f t="shared" si="16"/>
        <v>958800</v>
      </c>
      <c r="M230" s="8">
        <v>0</v>
      </c>
      <c r="N230" s="19">
        <f t="shared" ref="N230:N233" si="17">L230+J230</f>
        <v>3480556.8</v>
      </c>
    </row>
    <row r="231" spans="1:14" ht="57.6" x14ac:dyDescent="0.3">
      <c r="A231" s="1" t="s">
        <v>1037</v>
      </c>
      <c r="B231" s="1" t="s">
        <v>268</v>
      </c>
      <c r="C231" s="1">
        <v>203430472</v>
      </c>
      <c r="D231" s="1" t="s">
        <v>1038</v>
      </c>
      <c r="E231" s="1" t="s">
        <v>1031</v>
      </c>
      <c r="F231" s="1" t="s">
        <v>1032</v>
      </c>
      <c r="G231" s="1" t="s">
        <v>19</v>
      </c>
      <c r="H231" s="1" t="s">
        <v>26</v>
      </c>
      <c r="I231" s="2" t="s">
        <v>27</v>
      </c>
      <c r="J231" s="8">
        <f t="shared" si="15"/>
        <v>2521756.7999999998</v>
      </c>
      <c r="K231" s="8">
        <v>0</v>
      </c>
      <c r="L231" s="8">
        <f t="shared" si="16"/>
        <v>958800</v>
      </c>
      <c r="M231" s="8">
        <v>0</v>
      </c>
      <c r="N231" s="19">
        <f t="shared" si="17"/>
        <v>3480556.8</v>
      </c>
    </row>
    <row r="232" spans="1:14" ht="43.2" x14ac:dyDescent="0.3">
      <c r="A232" s="1" t="s">
        <v>1039</v>
      </c>
      <c r="B232" s="1" t="s">
        <v>650</v>
      </c>
      <c r="C232" s="1">
        <v>401100863</v>
      </c>
      <c r="D232" s="1" t="s">
        <v>1040</v>
      </c>
      <c r="E232" s="1" t="s">
        <v>1031</v>
      </c>
      <c r="F232" s="1" t="s">
        <v>1032</v>
      </c>
      <c r="G232" s="1" t="s">
        <v>19</v>
      </c>
      <c r="H232" s="1" t="s">
        <v>26</v>
      </c>
      <c r="I232" s="2" t="s">
        <v>27</v>
      </c>
      <c r="J232" s="8">
        <f t="shared" si="15"/>
        <v>2521756.7999999998</v>
      </c>
      <c r="K232" s="8">
        <v>0</v>
      </c>
      <c r="L232" s="8">
        <f t="shared" si="16"/>
        <v>958800</v>
      </c>
      <c r="M232" s="8">
        <v>0</v>
      </c>
      <c r="N232" s="19">
        <f t="shared" si="17"/>
        <v>3480556.8</v>
      </c>
    </row>
    <row r="233" spans="1:14" ht="72" x14ac:dyDescent="0.3">
      <c r="A233" s="1" t="s">
        <v>1041</v>
      </c>
      <c r="B233" s="1" t="s">
        <v>899</v>
      </c>
      <c r="C233" s="1">
        <v>108890419</v>
      </c>
      <c r="D233" s="1" t="s">
        <v>900</v>
      </c>
      <c r="E233" s="1" t="s">
        <v>1042</v>
      </c>
      <c r="F233" s="1" t="s">
        <v>1043</v>
      </c>
      <c r="G233" s="1" t="s">
        <v>1044</v>
      </c>
      <c r="H233" s="1" t="s">
        <v>1045</v>
      </c>
      <c r="I233" s="2" t="s">
        <v>61</v>
      </c>
      <c r="J233" s="3">
        <f>196.2*564</f>
        <v>110656.79999999999</v>
      </c>
      <c r="K233" s="8">
        <v>0</v>
      </c>
      <c r="L233" s="3">
        <f>124.17*564</f>
        <v>70031.88</v>
      </c>
      <c r="M233" s="8">
        <v>0</v>
      </c>
      <c r="N233" s="8">
        <f t="shared" si="17"/>
        <v>180688.68</v>
      </c>
    </row>
    <row r="234" spans="1:14" ht="100.8" x14ac:dyDescent="0.3">
      <c r="A234" s="1" t="s">
        <v>1046</v>
      </c>
      <c r="B234" s="1" t="s">
        <v>967</v>
      </c>
      <c r="C234" s="1">
        <v>205320025</v>
      </c>
      <c r="D234" s="1" t="s">
        <v>1047</v>
      </c>
      <c r="E234" s="1" t="s">
        <v>1048</v>
      </c>
      <c r="F234" s="1" t="s">
        <v>1049</v>
      </c>
      <c r="G234" s="1" t="s">
        <v>1050</v>
      </c>
      <c r="H234" s="1" t="s">
        <v>1051</v>
      </c>
      <c r="I234" s="2" t="s">
        <v>27</v>
      </c>
      <c r="J234" s="8">
        <v>0</v>
      </c>
      <c r="K234" s="8">
        <v>0</v>
      </c>
      <c r="L234" s="8">
        <v>0</v>
      </c>
      <c r="M234" s="8">
        <v>0</v>
      </c>
      <c r="N234" s="8">
        <v>0</v>
      </c>
    </row>
    <row r="235" spans="1:14" ht="86.4" x14ac:dyDescent="0.3">
      <c r="A235" s="1" t="s">
        <v>1052</v>
      </c>
      <c r="B235" s="1" t="s">
        <v>1053</v>
      </c>
      <c r="C235" s="1">
        <v>108290792</v>
      </c>
      <c r="D235" s="1" t="s">
        <v>347</v>
      </c>
      <c r="E235" s="1" t="s">
        <v>1054</v>
      </c>
      <c r="F235" s="1" t="s">
        <v>1055</v>
      </c>
      <c r="G235" s="1" t="s">
        <v>411</v>
      </c>
      <c r="H235" s="1" t="s">
        <v>26</v>
      </c>
      <c r="I235" s="2" t="s">
        <v>27</v>
      </c>
      <c r="J235" s="3">
        <f>756*564</f>
        <v>426384</v>
      </c>
      <c r="K235" s="3">
        <v>0</v>
      </c>
      <c r="L235" s="3">
        <f>600*564</f>
        <v>338400</v>
      </c>
      <c r="M235" s="3">
        <v>0</v>
      </c>
      <c r="N235" s="3">
        <f>L235+J235</f>
        <v>764784</v>
      </c>
    </row>
    <row r="236" spans="1:14" ht="57.6" x14ac:dyDescent="0.3">
      <c r="A236" s="1" t="s">
        <v>1056</v>
      </c>
      <c r="B236" s="1" t="s">
        <v>129</v>
      </c>
      <c r="C236" s="1">
        <v>401220869</v>
      </c>
      <c r="D236" s="1" t="s">
        <v>130</v>
      </c>
      <c r="E236" s="1" t="s">
        <v>1057</v>
      </c>
      <c r="F236" s="1" t="s">
        <v>1058</v>
      </c>
      <c r="G236" s="1" t="s">
        <v>1059</v>
      </c>
      <c r="H236" s="1" t="s">
        <v>1060</v>
      </c>
      <c r="I236" s="2" t="s">
        <v>34</v>
      </c>
      <c r="J236" s="8">
        <v>0</v>
      </c>
      <c r="K236" s="8">
        <v>0</v>
      </c>
      <c r="L236" s="8">
        <v>0</v>
      </c>
      <c r="M236" s="8">
        <v>0</v>
      </c>
      <c r="N236" s="8">
        <v>0</v>
      </c>
    </row>
    <row r="237" spans="1:14" ht="72" x14ac:dyDescent="0.3">
      <c r="A237" s="1" t="s">
        <v>1061</v>
      </c>
      <c r="B237" s="1" t="s">
        <v>119</v>
      </c>
      <c r="C237" s="1">
        <v>204530426</v>
      </c>
      <c r="D237" s="1" t="s">
        <v>1062</v>
      </c>
      <c r="E237" s="1" t="s">
        <v>1063</v>
      </c>
      <c r="F237" s="1" t="s">
        <v>1064</v>
      </c>
      <c r="G237" s="1" t="s">
        <v>1065</v>
      </c>
      <c r="H237" s="1" t="s">
        <v>1066</v>
      </c>
      <c r="I237" s="2" t="s">
        <v>34</v>
      </c>
      <c r="J237" s="8">
        <v>0</v>
      </c>
      <c r="K237" s="8">
        <v>0</v>
      </c>
      <c r="L237" s="8">
        <v>0</v>
      </c>
      <c r="M237" s="8">
        <v>0</v>
      </c>
      <c r="N237" s="8">
        <v>0</v>
      </c>
    </row>
    <row r="238" spans="1:14" ht="57.6" x14ac:dyDescent="0.3">
      <c r="A238" s="1" t="s">
        <v>1067</v>
      </c>
      <c r="B238" s="1" t="s">
        <v>361</v>
      </c>
      <c r="C238" s="1">
        <v>108260729</v>
      </c>
      <c r="D238" s="1" t="s">
        <v>797</v>
      </c>
      <c r="E238" s="1" t="s">
        <v>1068</v>
      </c>
      <c r="F238" s="1" t="s">
        <v>1064</v>
      </c>
      <c r="G238" s="1" t="s">
        <v>1069</v>
      </c>
      <c r="H238" s="1" t="s">
        <v>830</v>
      </c>
      <c r="I238" s="2" t="s">
        <v>34</v>
      </c>
      <c r="J238" s="8">
        <v>0</v>
      </c>
      <c r="K238" s="8">
        <v>0</v>
      </c>
      <c r="L238" s="8">
        <v>0</v>
      </c>
      <c r="M238" s="8">
        <v>0</v>
      </c>
      <c r="N238" s="8">
        <v>0</v>
      </c>
    </row>
    <row r="239" spans="1:14" ht="57.6" x14ac:dyDescent="0.3">
      <c r="A239" s="1" t="s">
        <v>1070</v>
      </c>
      <c r="B239" s="1" t="s">
        <v>1071</v>
      </c>
      <c r="C239" s="1">
        <v>106720083</v>
      </c>
      <c r="D239" s="1" t="s">
        <v>1072</v>
      </c>
      <c r="E239" s="1" t="s">
        <v>1068</v>
      </c>
      <c r="F239" s="1" t="s">
        <v>1064</v>
      </c>
      <c r="G239" s="1" t="s">
        <v>1069</v>
      </c>
      <c r="H239" s="1" t="s">
        <v>830</v>
      </c>
      <c r="I239" s="2" t="s">
        <v>34</v>
      </c>
      <c r="J239" s="8">
        <v>0</v>
      </c>
      <c r="K239" s="8">
        <v>0</v>
      </c>
      <c r="L239" s="8">
        <v>0</v>
      </c>
      <c r="M239" s="8">
        <v>0</v>
      </c>
      <c r="N239" s="8">
        <v>0</v>
      </c>
    </row>
    <row r="240" spans="1:14" ht="57.6" x14ac:dyDescent="0.3">
      <c r="A240" s="1" t="s">
        <v>1073</v>
      </c>
      <c r="B240" s="1" t="s">
        <v>1074</v>
      </c>
      <c r="C240" s="1">
        <v>106750934</v>
      </c>
      <c r="D240" s="1" t="s">
        <v>1075</v>
      </c>
      <c r="E240" s="1" t="s">
        <v>1068</v>
      </c>
      <c r="F240" s="1" t="s">
        <v>1064</v>
      </c>
      <c r="G240" s="1" t="s">
        <v>1069</v>
      </c>
      <c r="H240" s="1" t="s">
        <v>830</v>
      </c>
      <c r="I240" s="2" t="s">
        <v>34</v>
      </c>
      <c r="J240" s="8">
        <v>0</v>
      </c>
      <c r="K240" s="8">
        <v>0</v>
      </c>
      <c r="L240" s="8">
        <v>0</v>
      </c>
      <c r="M240" s="8">
        <v>0</v>
      </c>
      <c r="N240" s="8">
        <v>0</v>
      </c>
    </row>
    <row r="241" spans="1:14" ht="72" x14ac:dyDescent="0.3">
      <c r="A241" s="1" t="s">
        <v>1076</v>
      </c>
      <c r="B241" s="1" t="s">
        <v>1077</v>
      </c>
      <c r="C241" s="1">
        <v>111260337</v>
      </c>
      <c r="D241" s="1" t="s">
        <v>1078</v>
      </c>
      <c r="E241" s="1" t="s">
        <v>1079</v>
      </c>
      <c r="F241" s="1" t="s">
        <v>1080</v>
      </c>
      <c r="G241" s="1" t="s">
        <v>1081</v>
      </c>
      <c r="H241" s="1" t="s">
        <v>1082</v>
      </c>
      <c r="I241" s="2" t="s">
        <v>34</v>
      </c>
      <c r="J241" s="8">
        <v>0</v>
      </c>
      <c r="K241" s="8">
        <v>0</v>
      </c>
      <c r="L241" s="8">
        <v>0</v>
      </c>
      <c r="M241" s="8">
        <v>0</v>
      </c>
      <c r="N241" s="8">
        <v>0</v>
      </c>
    </row>
    <row r="242" spans="1:14" ht="72" x14ac:dyDescent="0.3">
      <c r="A242" s="1" t="s">
        <v>1083</v>
      </c>
      <c r="B242" s="1" t="s">
        <v>755</v>
      </c>
      <c r="C242" s="1">
        <v>106480791</v>
      </c>
      <c r="D242" s="1" t="s">
        <v>1084</v>
      </c>
      <c r="E242" s="1" t="s">
        <v>1079</v>
      </c>
      <c r="F242" s="1" t="s">
        <v>1080</v>
      </c>
      <c r="G242" s="1" t="s">
        <v>1081</v>
      </c>
      <c r="H242" s="1" t="s">
        <v>1082</v>
      </c>
      <c r="I242" s="2" t="s">
        <v>34</v>
      </c>
      <c r="J242" s="8">
        <v>0</v>
      </c>
      <c r="K242" s="8">
        <v>0</v>
      </c>
      <c r="L242" s="8">
        <v>0</v>
      </c>
      <c r="M242" s="8">
        <v>0</v>
      </c>
      <c r="N242" s="8">
        <v>0</v>
      </c>
    </row>
    <row r="243" spans="1:14" ht="72" x14ac:dyDescent="0.3">
      <c r="A243" s="1" t="s">
        <v>1085</v>
      </c>
      <c r="B243" s="1" t="s">
        <v>201</v>
      </c>
      <c r="C243" s="1">
        <v>107170379</v>
      </c>
      <c r="D243" s="1" t="s">
        <v>347</v>
      </c>
      <c r="E243" s="1" t="s">
        <v>1079</v>
      </c>
      <c r="F243" s="1" t="s">
        <v>1080</v>
      </c>
      <c r="G243" s="1" t="s">
        <v>1081</v>
      </c>
      <c r="H243" s="1" t="s">
        <v>1082</v>
      </c>
      <c r="I243" s="2" t="s">
        <v>34</v>
      </c>
      <c r="J243" s="8">
        <v>0</v>
      </c>
      <c r="K243" s="8">
        <v>0</v>
      </c>
      <c r="L243" s="8">
        <v>0</v>
      </c>
      <c r="M243" s="8">
        <v>0</v>
      </c>
      <c r="N243" s="8">
        <v>0</v>
      </c>
    </row>
    <row r="244" spans="1:14" ht="72" x14ac:dyDescent="0.3">
      <c r="A244" s="1" t="s">
        <v>1086</v>
      </c>
      <c r="B244" s="1" t="s">
        <v>1087</v>
      </c>
      <c r="C244" s="1">
        <v>109900050</v>
      </c>
      <c r="D244" s="1" t="s">
        <v>213</v>
      </c>
      <c r="E244" s="1" t="s">
        <v>1079</v>
      </c>
      <c r="F244" s="1" t="s">
        <v>1080</v>
      </c>
      <c r="G244" s="1" t="s">
        <v>1081</v>
      </c>
      <c r="H244" s="1" t="s">
        <v>1082</v>
      </c>
      <c r="I244" s="2" t="s">
        <v>34</v>
      </c>
      <c r="J244" s="8">
        <v>0</v>
      </c>
      <c r="K244" s="8">
        <v>0</v>
      </c>
      <c r="L244" s="8">
        <v>0</v>
      </c>
      <c r="M244" s="8">
        <v>0</v>
      </c>
      <c r="N244" s="8">
        <v>0</v>
      </c>
    </row>
    <row r="245" spans="1:14" ht="57.6" x14ac:dyDescent="0.3">
      <c r="A245" s="1" t="s">
        <v>1088</v>
      </c>
      <c r="B245" s="1" t="s">
        <v>1089</v>
      </c>
      <c r="C245" s="1">
        <v>108580101</v>
      </c>
      <c r="D245" s="1" t="s">
        <v>1090</v>
      </c>
      <c r="E245" s="1" t="s">
        <v>1091</v>
      </c>
      <c r="F245" s="1" t="s">
        <v>1092</v>
      </c>
      <c r="G245" s="1" t="s">
        <v>1093</v>
      </c>
      <c r="H245" s="1" t="s">
        <v>1094</v>
      </c>
      <c r="I245" s="2" t="s">
        <v>34</v>
      </c>
      <c r="J245" s="8">
        <v>0</v>
      </c>
      <c r="K245" s="8">
        <v>0</v>
      </c>
      <c r="L245" s="8">
        <v>0</v>
      </c>
      <c r="M245" s="8">
        <v>0</v>
      </c>
      <c r="N245" s="8">
        <v>0</v>
      </c>
    </row>
    <row r="246" spans="1:14" ht="72" x14ac:dyDescent="0.3">
      <c r="A246" s="1" t="s">
        <v>1095</v>
      </c>
      <c r="B246" s="1" t="s">
        <v>1096</v>
      </c>
      <c r="C246" s="1">
        <v>206440960</v>
      </c>
      <c r="D246" s="1" t="s">
        <v>1097</v>
      </c>
      <c r="E246" s="1" t="s">
        <v>1098</v>
      </c>
      <c r="F246" s="1" t="s">
        <v>1099</v>
      </c>
      <c r="G246" s="1" t="s">
        <v>1100</v>
      </c>
      <c r="H246" s="1" t="s">
        <v>1101</v>
      </c>
      <c r="I246" s="2" t="s">
        <v>284</v>
      </c>
      <c r="J246" s="8">
        <v>0</v>
      </c>
      <c r="K246" s="8">
        <v>0</v>
      </c>
      <c r="L246" s="8">
        <v>0</v>
      </c>
      <c r="M246" s="8">
        <v>0</v>
      </c>
      <c r="N246" s="8">
        <v>0</v>
      </c>
    </row>
    <row r="247" spans="1:14" ht="57.6" x14ac:dyDescent="0.3">
      <c r="A247" s="1" t="s">
        <v>1102</v>
      </c>
      <c r="B247" s="1" t="s">
        <v>129</v>
      </c>
      <c r="C247" s="1">
        <v>401220869</v>
      </c>
      <c r="D247" s="1" t="s">
        <v>1103</v>
      </c>
      <c r="E247" s="1" t="s">
        <v>1104</v>
      </c>
      <c r="F247" s="1" t="s">
        <v>1105</v>
      </c>
      <c r="G247" s="1" t="s">
        <v>19</v>
      </c>
      <c r="H247" s="1" t="s">
        <v>1106</v>
      </c>
      <c r="I247" s="2" t="s">
        <v>34</v>
      </c>
      <c r="J247" s="8">
        <v>0</v>
      </c>
      <c r="K247" s="8">
        <v>0</v>
      </c>
      <c r="L247" s="8">
        <v>0</v>
      </c>
      <c r="M247" s="8">
        <v>0</v>
      </c>
      <c r="N247" s="8">
        <v>0</v>
      </c>
    </row>
    <row r="248" spans="1:14" ht="100.8" x14ac:dyDescent="0.3">
      <c r="A248" s="1" t="s">
        <v>1107</v>
      </c>
      <c r="B248" s="1" t="s">
        <v>904</v>
      </c>
      <c r="C248" s="1">
        <v>112370693</v>
      </c>
      <c r="D248" s="1" t="s">
        <v>16</v>
      </c>
      <c r="E248" s="1" t="s">
        <v>1108</v>
      </c>
      <c r="F248" s="1" t="s">
        <v>1109</v>
      </c>
      <c r="G248" s="1" t="s">
        <v>207</v>
      </c>
      <c r="H248" s="1" t="s">
        <v>1110</v>
      </c>
      <c r="I248" s="2" t="s">
        <v>34</v>
      </c>
      <c r="J248" s="8">
        <v>0</v>
      </c>
      <c r="K248" s="8">
        <v>0</v>
      </c>
      <c r="L248" s="8">
        <v>0</v>
      </c>
      <c r="M248" s="8">
        <v>0</v>
      </c>
      <c r="N248" s="8">
        <v>0</v>
      </c>
    </row>
    <row r="249" spans="1:14" ht="172.8" x14ac:dyDescent="0.3">
      <c r="A249" s="1" t="s">
        <v>1111</v>
      </c>
      <c r="B249" s="1" t="s">
        <v>899</v>
      </c>
      <c r="C249" s="1">
        <v>108890419</v>
      </c>
      <c r="D249" s="1" t="s">
        <v>1112</v>
      </c>
      <c r="E249" s="1" t="s">
        <v>1113</v>
      </c>
      <c r="F249" s="1" t="s">
        <v>1114</v>
      </c>
      <c r="G249" s="1" t="s">
        <v>54</v>
      </c>
      <c r="H249" s="1" t="s">
        <v>1115</v>
      </c>
      <c r="I249" s="2" t="s">
        <v>61</v>
      </c>
      <c r="J249" s="3">
        <f>355*571</f>
        <v>202705</v>
      </c>
      <c r="K249" s="3">
        <v>0</v>
      </c>
      <c r="L249" s="3">
        <v>0</v>
      </c>
      <c r="M249" s="3">
        <v>0</v>
      </c>
      <c r="N249" s="3">
        <f>J249</f>
        <v>202705</v>
      </c>
    </row>
    <row r="250" spans="1:14" ht="57.6" x14ac:dyDescent="0.3">
      <c r="A250" s="1" t="s">
        <v>1116</v>
      </c>
      <c r="B250" s="1" t="s">
        <v>1089</v>
      </c>
      <c r="C250" s="1">
        <v>108580101</v>
      </c>
      <c r="D250" s="1" t="s">
        <v>1090</v>
      </c>
      <c r="E250" s="1" t="s">
        <v>1117</v>
      </c>
      <c r="F250" s="1" t="s">
        <v>1118</v>
      </c>
      <c r="G250" s="1" t="s">
        <v>1119</v>
      </c>
      <c r="H250" s="1" t="s">
        <v>1120</v>
      </c>
      <c r="I250" s="2" t="s">
        <v>34</v>
      </c>
      <c r="J250" s="8">
        <v>0</v>
      </c>
      <c r="K250" s="8">
        <v>0</v>
      </c>
      <c r="L250" s="8">
        <v>0</v>
      </c>
      <c r="M250" s="8">
        <v>0</v>
      </c>
      <c r="N250" s="8">
        <v>0</v>
      </c>
    </row>
    <row r="251" spans="1:14" ht="100.8" x14ac:dyDescent="0.3">
      <c r="A251" s="1" t="s">
        <v>1121</v>
      </c>
      <c r="B251" s="1" t="s">
        <v>961</v>
      </c>
      <c r="C251" s="1">
        <v>114180496</v>
      </c>
      <c r="D251" s="1" t="s">
        <v>1122</v>
      </c>
      <c r="E251" s="1" t="s">
        <v>1108</v>
      </c>
      <c r="F251" s="1" t="s">
        <v>1123</v>
      </c>
      <c r="G251" s="1" t="s">
        <v>1124</v>
      </c>
      <c r="H251" s="1" t="s">
        <v>1125</v>
      </c>
      <c r="I251" s="2" t="s">
        <v>34</v>
      </c>
      <c r="J251" s="8">
        <v>0</v>
      </c>
      <c r="K251" s="8">
        <v>0</v>
      </c>
      <c r="L251" s="8">
        <v>0</v>
      </c>
      <c r="M251" s="8">
        <v>0</v>
      </c>
      <c r="N251" s="8">
        <v>0</v>
      </c>
    </row>
    <row r="252" spans="1:14" ht="100.8" x14ac:dyDescent="0.3">
      <c r="A252" s="1" t="s">
        <v>1126</v>
      </c>
      <c r="B252" s="1" t="s">
        <v>996</v>
      </c>
      <c r="C252" s="1">
        <v>113020287</v>
      </c>
      <c r="D252" s="1" t="s">
        <v>997</v>
      </c>
      <c r="E252" s="1" t="s">
        <v>1127</v>
      </c>
      <c r="F252" s="1" t="s">
        <v>1128</v>
      </c>
      <c r="G252" s="1" t="s">
        <v>1129</v>
      </c>
      <c r="H252" s="1" t="s">
        <v>1130</v>
      </c>
      <c r="I252" s="2" t="s">
        <v>34</v>
      </c>
      <c r="J252" s="8">
        <v>0</v>
      </c>
      <c r="K252" s="8">
        <v>0</v>
      </c>
      <c r="L252" s="8">
        <v>0</v>
      </c>
      <c r="M252" s="8">
        <v>0</v>
      </c>
      <c r="N252" s="8">
        <v>0</v>
      </c>
    </row>
    <row r="253" spans="1:14" ht="100.8" x14ac:dyDescent="0.3">
      <c r="A253" s="1" t="s">
        <v>1131</v>
      </c>
      <c r="B253" s="1" t="s">
        <v>971</v>
      </c>
      <c r="C253" s="1">
        <v>303500110</v>
      </c>
      <c r="D253" s="1" t="s">
        <v>227</v>
      </c>
      <c r="E253" s="1" t="s">
        <v>1127</v>
      </c>
      <c r="F253" s="1" t="s">
        <v>1128</v>
      </c>
      <c r="G253" s="1" t="s">
        <v>1129</v>
      </c>
      <c r="H253" s="1" t="s">
        <v>1130</v>
      </c>
      <c r="I253" s="2" t="s">
        <v>34</v>
      </c>
      <c r="J253" s="8">
        <v>0</v>
      </c>
      <c r="K253" s="8">
        <v>0</v>
      </c>
      <c r="L253" s="8">
        <v>0</v>
      </c>
      <c r="M253" s="8">
        <v>0</v>
      </c>
      <c r="N253" s="8">
        <v>0</v>
      </c>
    </row>
    <row r="254" spans="1:14" ht="86.4" x14ac:dyDescent="0.3">
      <c r="A254" s="1" t="s">
        <v>1132</v>
      </c>
      <c r="B254" s="1" t="s">
        <v>899</v>
      </c>
      <c r="C254" s="1">
        <v>108890419</v>
      </c>
      <c r="D254" s="1" t="s">
        <v>1133</v>
      </c>
      <c r="E254" s="1" t="s">
        <v>1134</v>
      </c>
      <c r="F254" s="1" t="s">
        <v>1135</v>
      </c>
      <c r="G254" s="1" t="s">
        <v>1136</v>
      </c>
      <c r="H254" s="1" t="s">
        <v>1136</v>
      </c>
      <c r="I254" s="2" t="s">
        <v>34</v>
      </c>
      <c r="J254" s="8">
        <v>0</v>
      </c>
      <c r="K254" s="8">
        <v>0</v>
      </c>
      <c r="L254" s="8">
        <v>0</v>
      </c>
      <c r="M254" s="8">
        <v>0</v>
      </c>
      <c r="N254" s="8">
        <v>0</v>
      </c>
    </row>
    <row r="255" spans="1:14" ht="43.2" x14ac:dyDescent="0.3">
      <c r="A255" s="1" t="s">
        <v>1137</v>
      </c>
      <c r="B255" s="1" t="s">
        <v>185</v>
      </c>
      <c r="C255" s="1">
        <v>106170026</v>
      </c>
      <c r="D255" s="1" t="s">
        <v>1138</v>
      </c>
      <c r="E255" s="1" t="s">
        <v>1139</v>
      </c>
      <c r="F255" s="1" t="s">
        <v>1140</v>
      </c>
      <c r="G255" s="1" t="s">
        <v>1141</v>
      </c>
      <c r="H255" s="1" t="s">
        <v>1142</v>
      </c>
      <c r="I255" s="2" t="s">
        <v>34</v>
      </c>
      <c r="J255" s="8">
        <v>0</v>
      </c>
      <c r="K255" s="8">
        <v>0</v>
      </c>
      <c r="L255" s="8">
        <v>0</v>
      </c>
      <c r="M255" s="8">
        <v>0</v>
      </c>
      <c r="N255" s="8">
        <v>0</v>
      </c>
    </row>
    <row r="256" spans="1:14" ht="72" x14ac:dyDescent="0.3">
      <c r="A256" s="1" t="s">
        <v>1143</v>
      </c>
      <c r="B256" s="1" t="s">
        <v>201</v>
      </c>
      <c r="C256" s="1">
        <v>107170379</v>
      </c>
      <c r="D256" s="1" t="s">
        <v>1144</v>
      </c>
      <c r="E256" s="1" t="s">
        <v>1145</v>
      </c>
      <c r="F256" s="1" t="s">
        <v>1146</v>
      </c>
      <c r="G256" s="1" t="s">
        <v>144</v>
      </c>
      <c r="H256" s="1" t="s">
        <v>26</v>
      </c>
      <c r="I256" s="2" t="s">
        <v>27</v>
      </c>
      <c r="J256" s="3">
        <f>756.2*597</f>
        <v>451451.4</v>
      </c>
      <c r="K256" s="3">
        <v>0</v>
      </c>
      <c r="L256" s="3">
        <f>800*597</f>
        <v>477600</v>
      </c>
      <c r="M256" s="3">
        <v>0</v>
      </c>
      <c r="N256" s="3">
        <f>L256+J256</f>
        <v>929051.4</v>
      </c>
    </row>
    <row r="257" spans="1:14" ht="100.8" x14ac:dyDescent="0.3">
      <c r="A257" s="1" t="s">
        <v>1147</v>
      </c>
      <c r="B257" s="1" t="s">
        <v>361</v>
      </c>
      <c r="C257" s="1">
        <v>108260729</v>
      </c>
      <c r="D257" s="1" t="s">
        <v>797</v>
      </c>
      <c r="E257" s="1" t="s">
        <v>1148</v>
      </c>
      <c r="F257" s="1" t="s">
        <v>1149</v>
      </c>
      <c r="G257" s="1" t="s">
        <v>1150</v>
      </c>
      <c r="H257" s="1" t="s">
        <v>1151</v>
      </c>
      <c r="I257" s="2" t="s">
        <v>34</v>
      </c>
      <c r="J257" s="8">
        <v>0</v>
      </c>
      <c r="K257" s="8">
        <v>0</v>
      </c>
      <c r="L257" s="8">
        <v>0</v>
      </c>
      <c r="M257" s="8">
        <v>0</v>
      </c>
      <c r="N257" s="8">
        <v>0</v>
      </c>
    </row>
    <row r="258" spans="1:14" ht="100.8" x14ac:dyDescent="0.3">
      <c r="A258" s="1" t="s">
        <v>1152</v>
      </c>
      <c r="B258" s="1" t="s">
        <v>1153</v>
      </c>
      <c r="C258" s="1">
        <v>304440516</v>
      </c>
      <c r="D258" s="1" t="s">
        <v>1154</v>
      </c>
      <c r="E258" s="1" t="s">
        <v>1155</v>
      </c>
      <c r="F258" s="1" t="s">
        <v>1156</v>
      </c>
      <c r="G258" s="1" t="s">
        <v>1157</v>
      </c>
      <c r="H258" s="1" t="s">
        <v>416</v>
      </c>
      <c r="I258" s="2" t="s">
        <v>27</v>
      </c>
      <c r="J258" s="8">
        <v>0</v>
      </c>
      <c r="K258" s="8">
        <v>0</v>
      </c>
      <c r="L258" s="8">
        <v>0</v>
      </c>
      <c r="M258" s="8">
        <v>0</v>
      </c>
      <c r="N258" s="8">
        <v>0</v>
      </c>
    </row>
    <row r="259" spans="1:14" ht="43.2" x14ac:dyDescent="0.3">
      <c r="A259" s="1" t="s">
        <v>1158</v>
      </c>
      <c r="B259" s="1" t="s">
        <v>1159</v>
      </c>
      <c r="C259" s="1">
        <v>111510925</v>
      </c>
      <c r="D259" s="1" t="s">
        <v>1160</v>
      </c>
      <c r="E259" s="1" t="s">
        <v>1161</v>
      </c>
      <c r="F259" s="1" t="s">
        <v>1162</v>
      </c>
      <c r="G259" s="1" t="s">
        <v>1163</v>
      </c>
      <c r="H259" s="1" t="s">
        <v>1163</v>
      </c>
      <c r="I259" s="2" t="s">
        <v>284</v>
      </c>
      <c r="J259" s="8">
        <v>0</v>
      </c>
      <c r="K259" s="8">
        <v>0</v>
      </c>
      <c r="L259" s="8">
        <v>0</v>
      </c>
      <c r="M259" s="8">
        <v>0</v>
      </c>
      <c r="N259" s="8">
        <v>0</v>
      </c>
    </row>
    <row r="260" spans="1:14" ht="72" x14ac:dyDescent="0.3">
      <c r="A260" s="1" t="s">
        <v>1164</v>
      </c>
      <c r="B260" s="1" t="s">
        <v>1165</v>
      </c>
      <c r="C260" s="1">
        <v>109930559</v>
      </c>
      <c r="D260" s="1" t="s">
        <v>1166</v>
      </c>
      <c r="E260" s="1" t="s">
        <v>1167</v>
      </c>
      <c r="F260" s="1" t="s">
        <v>1168</v>
      </c>
      <c r="G260" s="1" t="s">
        <v>492</v>
      </c>
      <c r="H260" s="1" t="s">
        <v>26</v>
      </c>
      <c r="I260" s="2" t="s">
        <v>27</v>
      </c>
      <c r="J260" s="3">
        <f>845.6*597</f>
        <v>504823.2</v>
      </c>
      <c r="K260" s="3">
        <v>0</v>
      </c>
      <c r="L260" s="3">
        <f>1700*597</f>
        <v>1014900</v>
      </c>
      <c r="M260" s="3">
        <v>0</v>
      </c>
      <c r="N260" s="3">
        <f>L260+J260</f>
        <v>1519723.2</v>
      </c>
    </row>
    <row r="261" spans="1:14" ht="43.8" thickBot="1" x14ac:dyDescent="0.35">
      <c r="A261" s="5" t="s">
        <v>1169</v>
      </c>
      <c r="B261" s="5" t="s">
        <v>899</v>
      </c>
      <c r="C261" s="5">
        <v>108890419</v>
      </c>
      <c r="D261" s="5" t="s">
        <v>1170</v>
      </c>
      <c r="E261" s="5" t="s">
        <v>1171</v>
      </c>
      <c r="F261" s="5" t="s">
        <v>1172</v>
      </c>
      <c r="G261" s="5" t="s">
        <v>492</v>
      </c>
      <c r="H261" s="5" t="s">
        <v>26</v>
      </c>
      <c r="I261" s="2" t="s">
        <v>27</v>
      </c>
      <c r="J261" s="6">
        <v>0</v>
      </c>
      <c r="K261" s="6">
        <v>0</v>
      </c>
      <c r="L261" s="6">
        <v>0</v>
      </c>
      <c r="M261" s="6">
        <v>0</v>
      </c>
      <c r="N261" s="6">
        <v>0</v>
      </c>
    </row>
    <row r="262" spans="1:14" ht="43.8" thickTop="1" x14ac:dyDescent="0.3">
      <c r="A262" s="20" t="s">
        <v>1173</v>
      </c>
      <c r="B262" s="4" t="s">
        <v>899</v>
      </c>
      <c r="C262" s="4">
        <v>108890419</v>
      </c>
      <c r="D262" s="4" t="s">
        <v>1170</v>
      </c>
      <c r="E262" s="4" t="s">
        <v>1174</v>
      </c>
      <c r="F262" s="4" t="s">
        <v>1175</v>
      </c>
      <c r="G262" s="4" t="s">
        <v>492</v>
      </c>
      <c r="H262" s="4" t="s">
        <v>26</v>
      </c>
      <c r="I262" s="2" t="s">
        <v>27</v>
      </c>
      <c r="J262" s="18">
        <f>1145*599</f>
        <v>685855</v>
      </c>
      <c r="K262" s="21">
        <v>0</v>
      </c>
      <c r="L262" s="18">
        <f>1500*599</f>
        <v>898500</v>
      </c>
      <c r="M262" s="21">
        <v>0</v>
      </c>
      <c r="N262" s="21">
        <f>L262+J262</f>
        <v>1584355</v>
      </c>
    </row>
    <row r="263" spans="1:14" ht="43.2" x14ac:dyDescent="0.3">
      <c r="A263" s="4" t="s">
        <v>1176</v>
      </c>
      <c r="B263" s="4" t="s">
        <v>1177</v>
      </c>
      <c r="C263" s="4">
        <v>205240061</v>
      </c>
      <c r="D263" s="4" t="s">
        <v>1178</v>
      </c>
      <c r="E263" s="4" t="s">
        <v>1179</v>
      </c>
      <c r="F263" s="4" t="s">
        <v>1180</v>
      </c>
      <c r="G263" s="4" t="s">
        <v>1181</v>
      </c>
      <c r="H263" s="4" t="s">
        <v>925</v>
      </c>
      <c r="I263" s="2" t="s">
        <v>284</v>
      </c>
      <c r="J263" s="21">
        <v>0</v>
      </c>
      <c r="K263" s="21">
        <v>0</v>
      </c>
      <c r="L263" s="21">
        <v>0</v>
      </c>
      <c r="M263" s="21">
        <v>0</v>
      </c>
      <c r="N263" s="21">
        <v>0</v>
      </c>
    </row>
    <row r="264" spans="1:14" ht="43.2" x14ac:dyDescent="0.3">
      <c r="A264" s="4" t="s">
        <v>1182</v>
      </c>
      <c r="B264" s="4" t="s">
        <v>908</v>
      </c>
      <c r="C264" s="4">
        <v>112610164</v>
      </c>
      <c r="D264" s="4" t="s">
        <v>909</v>
      </c>
      <c r="E264" s="4" t="s">
        <v>1179</v>
      </c>
      <c r="F264" s="4" t="s">
        <v>1180</v>
      </c>
      <c r="G264" s="4" t="s">
        <v>1181</v>
      </c>
      <c r="H264" s="4" t="s">
        <v>925</v>
      </c>
      <c r="I264" s="2" t="s">
        <v>284</v>
      </c>
      <c r="J264" s="21">
        <v>0</v>
      </c>
      <c r="K264" s="21">
        <v>0</v>
      </c>
      <c r="L264" s="21">
        <v>0</v>
      </c>
      <c r="M264" s="21">
        <v>0</v>
      </c>
      <c r="N264" s="21">
        <v>0</v>
      </c>
    </row>
    <row r="265" spans="1:14" ht="115.2" x14ac:dyDescent="0.3">
      <c r="A265" s="4" t="s">
        <v>1183</v>
      </c>
      <c r="B265" s="4" t="s">
        <v>673</v>
      </c>
      <c r="C265" s="4">
        <v>302900971</v>
      </c>
      <c r="D265" s="4" t="s">
        <v>1184</v>
      </c>
      <c r="E265" s="4" t="s">
        <v>1185</v>
      </c>
      <c r="F265" s="4" t="s">
        <v>1186</v>
      </c>
      <c r="G265" s="4" t="s">
        <v>19</v>
      </c>
      <c r="H265" s="4" t="s">
        <v>416</v>
      </c>
      <c r="I265" s="2" t="s">
        <v>34</v>
      </c>
      <c r="J265" s="21">
        <v>0</v>
      </c>
      <c r="K265" s="21">
        <v>0</v>
      </c>
      <c r="L265" s="21">
        <v>0</v>
      </c>
      <c r="M265" s="21">
        <v>0</v>
      </c>
      <c r="N265" s="21">
        <v>0</v>
      </c>
    </row>
    <row r="266" spans="1:14" ht="43.2" x14ac:dyDescent="0.3">
      <c r="A266" s="4" t="s">
        <v>1187</v>
      </c>
      <c r="B266" s="4" t="s">
        <v>1177</v>
      </c>
      <c r="C266" s="4">
        <v>205240061</v>
      </c>
      <c r="D266" s="4" t="s">
        <v>1178</v>
      </c>
      <c r="E266" s="4" t="s">
        <v>1188</v>
      </c>
      <c r="F266" s="4" t="s">
        <v>1189</v>
      </c>
      <c r="G266" s="4" t="s">
        <v>1190</v>
      </c>
      <c r="H266" s="4" t="s">
        <v>1191</v>
      </c>
      <c r="I266" s="2" t="s">
        <v>330</v>
      </c>
      <c r="J266" s="21">
        <v>0</v>
      </c>
      <c r="K266" s="21">
        <v>0</v>
      </c>
      <c r="L266" s="21">
        <v>0</v>
      </c>
      <c r="M266" s="21">
        <v>0</v>
      </c>
      <c r="N266" s="21">
        <v>0</v>
      </c>
    </row>
    <row r="267" spans="1:14" ht="72.599999999999994" thickBot="1" x14ac:dyDescent="0.35">
      <c r="A267" s="5" t="s">
        <v>1192</v>
      </c>
      <c r="B267" s="5" t="s">
        <v>1087</v>
      </c>
      <c r="C267" s="5">
        <v>109900050</v>
      </c>
      <c r="D267" s="5" t="s">
        <v>213</v>
      </c>
      <c r="E267" s="5" t="s">
        <v>1193</v>
      </c>
      <c r="F267" s="5" t="s">
        <v>1194</v>
      </c>
      <c r="G267" s="5" t="s">
        <v>1195</v>
      </c>
      <c r="H267" s="5" t="s">
        <v>26</v>
      </c>
      <c r="I267" s="2" t="s">
        <v>27</v>
      </c>
      <c r="J267" s="22">
        <f>483.84*603</f>
        <v>291755.51999999996</v>
      </c>
      <c r="K267" s="22">
        <v>0</v>
      </c>
      <c r="L267" s="22">
        <f>1385*603</f>
        <v>835155</v>
      </c>
      <c r="M267" s="22">
        <v>0</v>
      </c>
      <c r="N267" s="22">
        <f>L267+J267</f>
        <v>1126910.52</v>
      </c>
    </row>
    <row r="268" spans="1:14" ht="58.2" thickTop="1" x14ac:dyDescent="0.3">
      <c r="A268" s="23" t="s">
        <v>1196</v>
      </c>
      <c r="B268" s="23" t="s">
        <v>1197</v>
      </c>
      <c r="C268" s="23">
        <v>105000564</v>
      </c>
      <c r="D268" s="24" t="s">
        <v>1160</v>
      </c>
      <c r="E268" s="23" t="s">
        <v>1198</v>
      </c>
      <c r="F268" s="23" t="s">
        <v>1199</v>
      </c>
      <c r="G268" s="23" t="s">
        <v>38</v>
      </c>
      <c r="H268" s="23" t="s">
        <v>416</v>
      </c>
      <c r="I268" s="25" t="s">
        <v>34</v>
      </c>
      <c r="J268" s="26">
        <v>0</v>
      </c>
      <c r="K268" s="26">
        <v>0</v>
      </c>
      <c r="L268" s="26">
        <v>0</v>
      </c>
      <c r="M268" s="26">
        <v>0</v>
      </c>
      <c r="N268" s="26">
        <v>0</v>
      </c>
    </row>
    <row r="269" spans="1:14" ht="57.6" x14ac:dyDescent="0.3">
      <c r="A269" s="27" t="s">
        <v>1200</v>
      </c>
      <c r="B269" s="27" t="s">
        <v>899</v>
      </c>
      <c r="C269" s="27">
        <v>108890419</v>
      </c>
      <c r="D269" s="27" t="s">
        <v>1201</v>
      </c>
      <c r="E269" s="4" t="s">
        <v>1198</v>
      </c>
      <c r="F269" s="4" t="s">
        <v>1199</v>
      </c>
      <c r="G269" s="4" t="s">
        <v>38</v>
      </c>
      <c r="H269" s="4" t="s">
        <v>416</v>
      </c>
      <c r="I269" s="2" t="s">
        <v>34</v>
      </c>
      <c r="J269" s="21">
        <v>0</v>
      </c>
      <c r="K269" s="21">
        <v>0</v>
      </c>
      <c r="L269" s="21">
        <v>0</v>
      </c>
      <c r="M269" s="21">
        <v>0</v>
      </c>
      <c r="N269" s="21">
        <v>0</v>
      </c>
    </row>
    <row r="270" spans="1:14" ht="72" x14ac:dyDescent="0.3">
      <c r="A270" s="27" t="s">
        <v>1202</v>
      </c>
      <c r="B270" s="27" t="s">
        <v>1197</v>
      </c>
      <c r="C270" s="27">
        <v>105000564</v>
      </c>
      <c r="D270" s="27" t="s">
        <v>1160</v>
      </c>
      <c r="E270" s="4" t="s">
        <v>1203</v>
      </c>
      <c r="F270" s="4" t="s">
        <v>1204</v>
      </c>
      <c r="G270" s="4" t="s">
        <v>1205</v>
      </c>
      <c r="H270" s="4" t="s">
        <v>1206</v>
      </c>
      <c r="I270" s="4" t="s">
        <v>34</v>
      </c>
      <c r="J270" s="21">
        <v>0</v>
      </c>
      <c r="K270" s="21">
        <v>0</v>
      </c>
      <c r="L270" s="21">
        <v>0</v>
      </c>
      <c r="M270" s="21">
        <v>0</v>
      </c>
      <c r="N270" s="21">
        <v>0</v>
      </c>
    </row>
    <row r="271" spans="1:14" ht="39.6" x14ac:dyDescent="0.3">
      <c r="A271" s="30" t="s">
        <v>1207</v>
      </c>
      <c r="B271" s="30" t="s">
        <v>1208</v>
      </c>
      <c r="C271" s="30">
        <v>304460948</v>
      </c>
      <c r="D271" s="30" t="s">
        <v>1209</v>
      </c>
      <c r="E271" s="30" t="s">
        <v>1210</v>
      </c>
      <c r="F271" s="30" t="s">
        <v>1211</v>
      </c>
      <c r="G271" s="30" t="s">
        <v>1212</v>
      </c>
      <c r="H271" s="24" t="s">
        <v>1213</v>
      </c>
      <c r="I271" s="31" t="s">
        <v>377</v>
      </c>
      <c r="J271" s="32" t="s">
        <v>930</v>
      </c>
      <c r="K271" s="32" t="s">
        <v>930</v>
      </c>
      <c r="L271" s="32" t="s">
        <v>930</v>
      </c>
      <c r="M271" s="32" t="s">
        <v>930</v>
      </c>
      <c r="N271" s="32" t="s">
        <v>930</v>
      </c>
    </row>
    <row r="272" spans="1:14" ht="66" x14ac:dyDescent="0.3">
      <c r="A272" s="33" t="s">
        <v>1214</v>
      </c>
      <c r="B272" s="33" t="s">
        <v>1089</v>
      </c>
      <c r="C272" s="33">
        <v>108580101</v>
      </c>
      <c r="D272" s="33" t="s">
        <v>370</v>
      </c>
      <c r="E272" s="33" t="s">
        <v>1215</v>
      </c>
      <c r="F272" s="33" t="s">
        <v>1216</v>
      </c>
      <c r="G272" s="33" t="s">
        <v>1217</v>
      </c>
      <c r="H272" s="33" t="s">
        <v>1218</v>
      </c>
      <c r="I272" s="33" t="s">
        <v>34</v>
      </c>
      <c r="J272" s="33" t="s">
        <v>930</v>
      </c>
      <c r="K272" s="33" t="s">
        <v>930</v>
      </c>
      <c r="L272" s="33" t="s">
        <v>930</v>
      </c>
      <c r="M272" s="33" t="s">
        <v>930</v>
      </c>
      <c r="N272" s="33" t="s">
        <v>930</v>
      </c>
    </row>
    <row r="273" spans="1:14" ht="52.8" x14ac:dyDescent="0.3">
      <c r="A273" s="33" t="s">
        <v>1219</v>
      </c>
      <c r="B273" s="33" t="s">
        <v>967</v>
      </c>
      <c r="C273" s="33">
        <v>205320025</v>
      </c>
      <c r="D273" s="33" t="s">
        <v>234</v>
      </c>
      <c r="E273" s="33" t="s">
        <v>1220</v>
      </c>
      <c r="F273" s="33" t="s">
        <v>1221</v>
      </c>
      <c r="G273" s="33" t="s">
        <v>1222</v>
      </c>
      <c r="H273" s="33" t="s">
        <v>1223</v>
      </c>
      <c r="I273" s="33" t="s">
        <v>34</v>
      </c>
      <c r="J273" s="33" t="s">
        <v>930</v>
      </c>
      <c r="K273" s="33" t="s">
        <v>930</v>
      </c>
      <c r="L273" s="33" t="s">
        <v>930</v>
      </c>
      <c r="M273" s="33" t="s">
        <v>930</v>
      </c>
      <c r="N273" s="33" t="s">
        <v>930</v>
      </c>
    </row>
    <row r="274" spans="1:14" ht="52.8" x14ac:dyDescent="0.3">
      <c r="A274" s="33" t="s">
        <v>1224</v>
      </c>
      <c r="B274" s="33" t="s">
        <v>1225</v>
      </c>
      <c r="C274" s="33">
        <v>106600126</v>
      </c>
      <c r="D274" s="33" t="s">
        <v>1226</v>
      </c>
      <c r="E274" s="33" t="s">
        <v>1227</v>
      </c>
      <c r="F274" s="33" t="s">
        <v>1228</v>
      </c>
      <c r="G274" s="33" t="s">
        <v>1229</v>
      </c>
      <c r="H274" s="33" t="s">
        <v>661</v>
      </c>
      <c r="I274" s="33" t="s">
        <v>34</v>
      </c>
      <c r="J274" s="33" t="s">
        <v>930</v>
      </c>
      <c r="K274" s="33" t="s">
        <v>930</v>
      </c>
      <c r="L274" s="33" t="s">
        <v>930</v>
      </c>
      <c r="M274" s="33" t="s">
        <v>930</v>
      </c>
      <c r="N274" s="33" t="s">
        <v>930</v>
      </c>
    </row>
    <row r="275" spans="1:14" ht="52.8" x14ac:dyDescent="0.3">
      <c r="A275" s="33" t="s">
        <v>1230</v>
      </c>
      <c r="B275" s="33" t="s">
        <v>1231</v>
      </c>
      <c r="C275" s="33">
        <v>106370430</v>
      </c>
      <c r="D275" s="33" t="s">
        <v>1160</v>
      </c>
      <c r="E275" s="33" t="s">
        <v>1232</v>
      </c>
      <c r="F275" s="33" t="s">
        <v>1233</v>
      </c>
      <c r="G275" s="33" t="s">
        <v>38</v>
      </c>
      <c r="H275" s="33" t="s">
        <v>1218</v>
      </c>
      <c r="I275" s="33" t="s">
        <v>34</v>
      </c>
      <c r="J275" s="33" t="s">
        <v>930</v>
      </c>
      <c r="K275" s="33" t="s">
        <v>930</v>
      </c>
      <c r="L275" s="33" t="s">
        <v>930</v>
      </c>
      <c r="M275" s="33" t="s">
        <v>930</v>
      </c>
      <c r="N275" s="33" t="s">
        <v>930</v>
      </c>
    </row>
    <row r="276" spans="1:14" ht="66" x14ac:dyDescent="0.3">
      <c r="A276" s="33" t="s">
        <v>1234</v>
      </c>
      <c r="B276" s="33" t="s">
        <v>1235</v>
      </c>
      <c r="C276" s="33">
        <v>303720608</v>
      </c>
      <c r="D276" s="33" t="s">
        <v>1236</v>
      </c>
      <c r="E276" s="33" t="s">
        <v>1237</v>
      </c>
      <c r="F276" s="33" t="s">
        <v>1238</v>
      </c>
      <c r="G276" s="33" t="s">
        <v>1239</v>
      </c>
      <c r="H276" s="33" t="s">
        <v>1240</v>
      </c>
      <c r="I276" s="33" t="s">
        <v>34</v>
      </c>
      <c r="J276" s="33" t="s">
        <v>930</v>
      </c>
      <c r="K276" s="33" t="s">
        <v>930</v>
      </c>
      <c r="L276" s="33" t="s">
        <v>930</v>
      </c>
      <c r="M276" s="33" t="s">
        <v>930</v>
      </c>
      <c r="N276" s="33" t="s">
        <v>930</v>
      </c>
    </row>
    <row r="277" spans="1:14" ht="39.6" x14ac:dyDescent="0.3">
      <c r="A277" s="33" t="s">
        <v>1241</v>
      </c>
      <c r="B277" s="33" t="s">
        <v>1089</v>
      </c>
      <c r="C277" s="33">
        <v>108580101</v>
      </c>
      <c r="D277" s="33" t="s">
        <v>370</v>
      </c>
      <c r="E277" s="33" t="s">
        <v>1242</v>
      </c>
      <c r="F277" s="33" t="s">
        <v>1243</v>
      </c>
      <c r="G277" s="33" t="s">
        <v>939</v>
      </c>
      <c r="H277" s="33" t="s">
        <v>1244</v>
      </c>
      <c r="I277" s="33" t="s">
        <v>34</v>
      </c>
      <c r="J277" s="33" t="s">
        <v>930</v>
      </c>
      <c r="K277" s="33" t="s">
        <v>930</v>
      </c>
      <c r="L277" s="33" t="s">
        <v>930</v>
      </c>
      <c r="M277" s="33" t="s">
        <v>930</v>
      </c>
      <c r="N277" s="33" t="s">
        <v>930</v>
      </c>
    </row>
    <row r="278" spans="1:14" ht="48.75" customHeight="1" x14ac:dyDescent="0.3">
      <c r="A278" s="33" t="s">
        <v>1245</v>
      </c>
      <c r="B278" s="33" t="s">
        <v>1235</v>
      </c>
      <c r="C278" s="33">
        <v>303720608</v>
      </c>
      <c r="D278" s="33" t="s">
        <v>1236</v>
      </c>
      <c r="E278" s="33" t="s">
        <v>1246</v>
      </c>
      <c r="F278" s="33" t="s">
        <v>1247</v>
      </c>
      <c r="G278" s="33" t="s">
        <v>519</v>
      </c>
      <c r="H278" s="33" t="s">
        <v>1248</v>
      </c>
      <c r="I278" s="33" t="s">
        <v>34</v>
      </c>
      <c r="J278" s="33" t="s">
        <v>930</v>
      </c>
      <c r="K278" s="33" t="s">
        <v>930</v>
      </c>
      <c r="L278" s="33" t="s">
        <v>930</v>
      </c>
      <c r="M278" s="33" t="s">
        <v>930</v>
      </c>
      <c r="N278" s="33" t="s">
        <v>930</v>
      </c>
    </row>
    <row r="279" spans="1:14" ht="52.8" x14ac:dyDescent="0.3">
      <c r="A279" s="33" t="s">
        <v>1249</v>
      </c>
      <c r="B279" s="33" t="s">
        <v>1250</v>
      </c>
      <c r="C279" s="33">
        <v>108980060</v>
      </c>
      <c r="D279" s="33" t="s">
        <v>1251</v>
      </c>
      <c r="E279" s="33" t="s">
        <v>1252</v>
      </c>
      <c r="F279" s="33" t="s">
        <v>1253</v>
      </c>
      <c r="G279" s="33" t="s">
        <v>1254</v>
      </c>
      <c r="H279" s="33" t="s">
        <v>1255</v>
      </c>
      <c r="I279" s="33" t="s">
        <v>34</v>
      </c>
      <c r="J279" s="33" t="s">
        <v>930</v>
      </c>
      <c r="K279" s="33" t="s">
        <v>930</v>
      </c>
      <c r="L279" s="33" t="s">
        <v>930</v>
      </c>
      <c r="M279" s="33" t="s">
        <v>930</v>
      </c>
      <c r="N279" s="33" t="s">
        <v>930</v>
      </c>
    </row>
    <row r="280" spans="1:14" ht="79.2" x14ac:dyDescent="0.3">
      <c r="A280" s="33" t="s">
        <v>1249</v>
      </c>
      <c r="B280" s="33" t="s">
        <v>1250</v>
      </c>
      <c r="C280" s="33">
        <v>108980061</v>
      </c>
      <c r="D280" s="33" t="s">
        <v>1251</v>
      </c>
      <c r="E280" s="33" t="s">
        <v>1256</v>
      </c>
      <c r="F280" s="33" t="s">
        <v>1257</v>
      </c>
      <c r="G280" s="33" t="s">
        <v>1258</v>
      </c>
      <c r="H280" s="33" t="s">
        <v>1259</v>
      </c>
      <c r="I280" s="33" t="s">
        <v>34</v>
      </c>
      <c r="J280" s="33" t="s">
        <v>930</v>
      </c>
      <c r="K280" s="33" t="s">
        <v>930</v>
      </c>
      <c r="L280" s="33" t="s">
        <v>930</v>
      </c>
      <c r="M280" s="33" t="s">
        <v>930</v>
      </c>
      <c r="N280" s="33" t="s">
        <v>930</v>
      </c>
    </row>
    <row r="281" spans="1:14" ht="46.5" customHeight="1" x14ac:dyDescent="0.3">
      <c r="A281" s="33" t="s">
        <v>1260</v>
      </c>
      <c r="B281" s="33" t="s">
        <v>1089</v>
      </c>
      <c r="C281" s="33">
        <v>108580101</v>
      </c>
      <c r="D281" s="33" t="s">
        <v>370</v>
      </c>
      <c r="E281" s="33" t="s">
        <v>1261</v>
      </c>
      <c r="F281" s="33" t="s">
        <v>1262</v>
      </c>
      <c r="G281" s="33" t="s">
        <v>54</v>
      </c>
      <c r="H281" s="33" t="s">
        <v>1263</v>
      </c>
      <c r="I281" s="33" t="s">
        <v>34</v>
      </c>
      <c r="J281" s="33" t="s">
        <v>930</v>
      </c>
      <c r="K281" s="33" t="s">
        <v>930</v>
      </c>
      <c r="L281" s="33" t="s">
        <v>930</v>
      </c>
      <c r="M281" s="33" t="s">
        <v>930</v>
      </c>
      <c r="N281" s="33" t="s">
        <v>930</v>
      </c>
    </row>
    <row r="282" spans="1:14" ht="52.8" x14ac:dyDescent="0.3">
      <c r="A282" s="33" t="s">
        <v>1265</v>
      </c>
      <c r="B282" s="33" t="s">
        <v>1250</v>
      </c>
      <c r="C282" s="33">
        <v>108980061</v>
      </c>
      <c r="D282" s="33" t="s">
        <v>1266</v>
      </c>
      <c r="E282" s="33" t="s">
        <v>1267</v>
      </c>
      <c r="F282" s="33" t="s">
        <v>1268</v>
      </c>
      <c r="G282" s="33" t="s">
        <v>1269</v>
      </c>
      <c r="H282" s="33" t="s">
        <v>1218</v>
      </c>
      <c r="I282" s="33" t="s">
        <v>34</v>
      </c>
      <c r="J282" s="33" t="s">
        <v>930</v>
      </c>
      <c r="K282" s="33" t="s">
        <v>930</v>
      </c>
      <c r="L282" s="33" t="s">
        <v>930</v>
      </c>
      <c r="M282" s="33" t="s">
        <v>930</v>
      </c>
      <c r="N282" s="33"/>
    </row>
    <row r="283" spans="1:14" ht="52.8" x14ac:dyDescent="0.3">
      <c r="A283" s="33" t="s">
        <v>1270</v>
      </c>
      <c r="B283" s="33" t="s">
        <v>1089</v>
      </c>
      <c r="C283" s="33">
        <v>108580101</v>
      </c>
      <c r="D283" s="33" t="s">
        <v>370</v>
      </c>
      <c r="E283" s="33" t="s">
        <v>1271</v>
      </c>
      <c r="F283" s="33" t="s">
        <v>1272</v>
      </c>
      <c r="G283" s="33" t="s">
        <v>1273</v>
      </c>
      <c r="H283" s="33" t="s">
        <v>1274</v>
      </c>
      <c r="I283" s="33" t="s">
        <v>34</v>
      </c>
      <c r="J283" s="33" t="s">
        <v>930</v>
      </c>
      <c r="K283" s="33" t="s">
        <v>930</v>
      </c>
      <c r="L283" s="33" t="s">
        <v>930</v>
      </c>
      <c r="M283" s="33" t="s">
        <v>930</v>
      </c>
      <c r="N283" s="33"/>
    </row>
    <row r="284" spans="1:14" ht="52.8" x14ac:dyDescent="0.3">
      <c r="A284" s="33" t="s">
        <v>1275</v>
      </c>
      <c r="B284" s="33" t="s">
        <v>201</v>
      </c>
      <c r="C284" s="33">
        <v>107170379</v>
      </c>
      <c r="D284" s="33" t="s">
        <v>1276</v>
      </c>
      <c r="E284" s="33" t="s">
        <v>1267</v>
      </c>
      <c r="F284" s="33" t="s">
        <v>1268</v>
      </c>
      <c r="G284" s="33" t="s">
        <v>1269</v>
      </c>
      <c r="H284" s="33" t="s">
        <v>1218</v>
      </c>
      <c r="I284" s="33" t="s">
        <v>34</v>
      </c>
      <c r="J284" s="33" t="s">
        <v>930</v>
      </c>
      <c r="K284" s="33" t="s">
        <v>930</v>
      </c>
      <c r="L284" s="33" t="s">
        <v>930</v>
      </c>
      <c r="M284" s="33" t="s">
        <v>930</v>
      </c>
      <c r="N284" s="33"/>
    </row>
    <row r="285" spans="1:14" ht="66" x14ac:dyDescent="0.3">
      <c r="A285" s="33" t="s">
        <v>1277</v>
      </c>
      <c r="B285" s="33" t="s">
        <v>609</v>
      </c>
      <c r="C285" s="33">
        <v>110900529</v>
      </c>
      <c r="D285" s="33" t="s">
        <v>1278</v>
      </c>
      <c r="E285" s="33" t="s">
        <v>1279</v>
      </c>
      <c r="F285" s="33" t="s">
        <v>1280</v>
      </c>
      <c r="G285" s="33" t="s">
        <v>1281</v>
      </c>
      <c r="H285" s="33" t="s">
        <v>1282</v>
      </c>
      <c r="I285" s="33" t="s">
        <v>34</v>
      </c>
      <c r="J285" s="33" t="s">
        <v>930</v>
      </c>
      <c r="K285" s="33" t="s">
        <v>930</v>
      </c>
      <c r="L285" s="33"/>
      <c r="M285" s="33"/>
      <c r="N285" s="33"/>
    </row>
    <row r="286" spans="1:14" ht="52.8" x14ac:dyDescent="0.3">
      <c r="A286" s="34" t="s">
        <v>1277</v>
      </c>
      <c r="B286" s="34" t="s">
        <v>609</v>
      </c>
      <c r="C286" s="34">
        <v>110900529</v>
      </c>
      <c r="D286" s="34" t="s">
        <v>1278</v>
      </c>
      <c r="E286" s="34" t="s">
        <v>1267</v>
      </c>
      <c r="F286" s="34" t="s">
        <v>1268</v>
      </c>
      <c r="G286" s="34" t="s">
        <v>1269</v>
      </c>
      <c r="H286" s="34" t="s">
        <v>1218</v>
      </c>
      <c r="I286" s="34" t="s">
        <v>34</v>
      </c>
      <c r="J286" s="34" t="s">
        <v>930</v>
      </c>
      <c r="K286" s="34" t="s">
        <v>930</v>
      </c>
      <c r="L286" s="34" t="s">
        <v>930</v>
      </c>
      <c r="M286" s="34" t="s">
        <v>930</v>
      </c>
      <c r="N286" s="34"/>
    </row>
    <row r="287" spans="1:14" ht="52.8" x14ac:dyDescent="0.3">
      <c r="A287" s="35" t="s">
        <v>1283</v>
      </c>
      <c r="B287" s="35" t="s">
        <v>755</v>
      </c>
      <c r="C287" s="36">
        <v>106480791</v>
      </c>
      <c r="D287" s="35" t="s">
        <v>1284</v>
      </c>
      <c r="E287" s="35" t="s">
        <v>1285</v>
      </c>
      <c r="F287" s="35" t="s">
        <v>1286</v>
      </c>
      <c r="G287" s="35" t="s">
        <v>1287</v>
      </c>
      <c r="H287" s="35" t="s">
        <v>1288</v>
      </c>
      <c r="I287" s="35" t="s">
        <v>34</v>
      </c>
      <c r="J287" s="35" t="s">
        <v>930</v>
      </c>
      <c r="K287" s="35" t="s">
        <v>930</v>
      </c>
      <c r="L287" s="35" t="s">
        <v>930</v>
      </c>
      <c r="M287" s="35" t="s">
        <v>930</v>
      </c>
      <c r="N287" s="35"/>
    </row>
    <row r="288" spans="1:14" ht="39.6" x14ac:dyDescent="0.3">
      <c r="A288" s="35" t="s">
        <v>1289</v>
      </c>
      <c r="B288" s="35" t="s">
        <v>1290</v>
      </c>
      <c r="C288" s="36">
        <v>109940888</v>
      </c>
      <c r="D288" s="35" t="s">
        <v>1291</v>
      </c>
      <c r="E288" s="35" t="s">
        <v>1292</v>
      </c>
      <c r="F288" s="35" t="s">
        <v>1293</v>
      </c>
      <c r="G288" s="35" t="s">
        <v>416</v>
      </c>
      <c r="H288" s="35" t="s">
        <v>1218</v>
      </c>
      <c r="I288" s="35" t="s">
        <v>34</v>
      </c>
      <c r="J288" s="35" t="s">
        <v>930</v>
      </c>
      <c r="K288" s="35" t="s">
        <v>930</v>
      </c>
      <c r="L288" s="35" t="s">
        <v>930</v>
      </c>
      <c r="M288" s="35" t="s">
        <v>930</v>
      </c>
      <c r="N288" s="35"/>
    </row>
    <row r="289" spans="1:16" ht="39.6" x14ac:dyDescent="0.3">
      <c r="A289" s="35" t="s">
        <v>1294</v>
      </c>
      <c r="B289" s="35" t="s">
        <v>43</v>
      </c>
      <c r="C289" s="36">
        <v>106820894</v>
      </c>
      <c r="D289" s="35" t="s">
        <v>44</v>
      </c>
      <c r="E289" s="35" t="s">
        <v>1295</v>
      </c>
      <c r="F289" s="35" t="s">
        <v>1296</v>
      </c>
      <c r="G289" s="35" t="s">
        <v>1297</v>
      </c>
      <c r="H289" s="35" t="s">
        <v>1259</v>
      </c>
      <c r="I289" s="35" t="s">
        <v>34</v>
      </c>
      <c r="J289" s="35" t="s">
        <v>930</v>
      </c>
      <c r="K289" s="35" t="s">
        <v>930</v>
      </c>
      <c r="L289" s="35" t="s">
        <v>930</v>
      </c>
      <c r="M289" s="35" t="s">
        <v>930</v>
      </c>
      <c r="N289" s="35"/>
    </row>
    <row r="290" spans="1:16" ht="26.4" x14ac:dyDescent="0.3">
      <c r="A290" s="35" t="s">
        <v>1298</v>
      </c>
      <c r="B290" s="35" t="s">
        <v>43</v>
      </c>
      <c r="C290" s="36">
        <v>106820894</v>
      </c>
      <c r="D290" s="35" t="s">
        <v>44</v>
      </c>
      <c r="E290" s="35" t="s">
        <v>1299</v>
      </c>
      <c r="F290" s="35" t="s">
        <v>1300</v>
      </c>
      <c r="G290" s="35" t="s">
        <v>416</v>
      </c>
      <c r="H290" s="35" t="s">
        <v>1301</v>
      </c>
      <c r="I290" s="35" t="s">
        <v>27</v>
      </c>
      <c r="J290" s="35"/>
      <c r="K290" s="35"/>
      <c r="L290" s="35"/>
      <c r="M290" s="35"/>
      <c r="N290" s="35"/>
    </row>
    <row r="291" spans="1:16" ht="26.4" x14ac:dyDescent="0.3">
      <c r="A291" s="35" t="s">
        <v>1302</v>
      </c>
      <c r="B291" s="35" t="s">
        <v>609</v>
      </c>
      <c r="C291" s="36">
        <v>110900529</v>
      </c>
      <c r="D291" s="35" t="s">
        <v>1278</v>
      </c>
      <c r="E291" s="35" t="s">
        <v>1299</v>
      </c>
      <c r="F291" s="35" t="s">
        <v>1300</v>
      </c>
      <c r="G291" s="35" t="s">
        <v>416</v>
      </c>
      <c r="H291" s="35" t="s">
        <v>1301</v>
      </c>
      <c r="I291" s="35" t="s">
        <v>27</v>
      </c>
      <c r="J291" s="35"/>
      <c r="K291" s="35"/>
      <c r="L291" s="35"/>
      <c r="M291" s="35"/>
      <c r="N291" s="35"/>
    </row>
    <row r="292" spans="1:16" ht="26.4" x14ac:dyDescent="0.3">
      <c r="A292" s="35" t="s">
        <v>1303</v>
      </c>
      <c r="B292" s="35" t="s">
        <v>1304</v>
      </c>
      <c r="C292" s="36">
        <v>114990726</v>
      </c>
      <c r="D292" s="35" t="s">
        <v>1305</v>
      </c>
      <c r="E292" s="35" t="s">
        <v>1299</v>
      </c>
      <c r="F292" s="35" t="s">
        <v>1306</v>
      </c>
      <c r="G292" s="35" t="s">
        <v>416</v>
      </c>
      <c r="H292" s="35" t="s">
        <v>1301</v>
      </c>
      <c r="I292" s="35" t="s">
        <v>27</v>
      </c>
      <c r="J292" s="35" t="s">
        <v>930</v>
      </c>
      <c r="K292" s="35" t="s">
        <v>930</v>
      </c>
      <c r="L292" s="35" t="s">
        <v>930</v>
      </c>
      <c r="M292" s="35" t="s">
        <v>930</v>
      </c>
      <c r="N292" s="35"/>
    </row>
    <row r="293" spans="1:16" ht="26.4" x14ac:dyDescent="0.3">
      <c r="A293" s="35" t="s">
        <v>1307</v>
      </c>
      <c r="B293" s="35" t="s">
        <v>1308</v>
      </c>
      <c r="C293" s="36">
        <v>107200171</v>
      </c>
      <c r="D293" s="35" t="s">
        <v>1309</v>
      </c>
      <c r="E293" s="35" t="s">
        <v>1299</v>
      </c>
      <c r="F293" s="35" t="s">
        <v>1306</v>
      </c>
      <c r="G293" s="35" t="s">
        <v>416</v>
      </c>
      <c r="H293" s="35"/>
      <c r="I293" s="35"/>
      <c r="J293" s="35"/>
      <c r="K293" s="35"/>
      <c r="L293" s="35"/>
      <c r="M293" s="35"/>
      <c r="N293" s="35"/>
    </row>
    <row r="294" spans="1:16" ht="26.4" x14ac:dyDescent="0.3">
      <c r="A294" s="35" t="s">
        <v>1310</v>
      </c>
      <c r="B294" s="35" t="s">
        <v>1311</v>
      </c>
      <c r="C294" s="36">
        <v>203430614</v>
      </c>
      <c r="D294" s="35" t="s">
        <v>1312</v>
      </c>
      <c r="E294" s="35" t="s">
        <v>1299</v>
      </c>
      <c r="F294" s="35" t="s">
        <v>1306</v>
      </c>
      <c r="G294" s="35" t="s">
        <v>416</v>
      </c>
      <c r="H294" s="35"/>
      <c r="I294" s="35"/>
      <c r="J294" s="35"/>
      <c r="K294" s="35"/>
      <c r="L294" s="35"/>
      <c r="M294" s="35"/>
      <c r="N294" s="35"/>
    </row>
    <row r="295" spans="1:16" ht="26.4" x14ac:dyDescent="0.3">
      <c r="A295" s="35" t="s">
        <v>1313</v>
      </c>
      <c r="B295" s="35" t="s">
        <v>448</v>
      </c>
      <c r="C295" s="36">
        <v>111260778</v>
      </c>
      <c r="D295" s="35" t="s">
        <v>1314</v>
      </c>
      <c r="E295" s="35" t="s">
        <v>1299</v>
      </c>
      <c r="F295" s="35" t="s">
        <v>1300</v>
      </c>
      <c r="G295" s="35" t="s">
        <v>416</v>
      </c>
      <c r="H295" s="35"/>
      <c r="I295" s="35"/>
      <c r="J295" s="35"/>
      <c r="K295" s="35"/>
      <c r="L295" s="35"/>
      <c r="M295" s="35"/>
      <c r="N295" s="35"/>
    </row>
    <row r="296" spans="1:16" ht="66" x14ac:dyDescent="0.3">
      <c r="A296" s="35" t="s">
        <v>1315</v>
      </c>
      <c r="B296" s="35" t="s">
        <v>1089</v>
      </c>
      <c r="C296" s="36">
        <v>108580101</v>
      </c>
      <c r="D296" s="35" t="s">
        <v>370</v>
      </c>
      <c r="E296" s="35" t="s">
        <v>1316</v>
      </c>
      <c r="F296" s="35" t="s">
        <v>1317</v>
      </c>
      <c r="G296" s="35" t="s">
        <v>939</v>
      </c>
      <c r="H296" s="35" t="s">
        <v>1318</v>
      </c>
      <c r="I296" s="35" t="s">
        <v>34</v>
      </c>
      <c r="J296" s="35" t="s">
        <v>930</v>
      </c>
      <c r="K296" s="35" t="s">
        <v>930</v>
      </c>
      <c r="L296" s="35" t="s">
        <v>930</v>
      </c>
      <c r="M296" s="35" t="s">
        <v>930</v>
      </c>
      <c r="N296" s="35"/>
    </row>
    <row r="297" spans="1:16" ht="79.8" thickBot="1" x14ac:dyDescent="0.35">
      <c r="A297" s="35" t="s">
        <v>1319</v>
      </c>
      <c r="B297" s="35" t="s">
        <v>1320</v>
      </c>
      <c r="C297" s="36">
        <v>106470931</v>
      </c>
      <c r="D297" s="35" t="s">
        <v>1321</v>
      </c>
      <c r="E297" s="35" t="s">
        <v>1322</v>
      </c>
      <c r="F297" s="35" t="s">
        <v>1323</v>
      </c>
      <c r="G297" s="35" t="s">
        <v>1324</v>
      </c>
      <c r="H297" s="35" t="s">
        <v>1325</v>
      </c>
      <c r="I297" s="35" t="s">
        <v>34</v>
      </c>
      <c r="J297" s="35" t="s">
        <v>930</v>
      </c>
      <c r="K297" s="35" t="s">
        <v>930</v>
      </c>
      <c r="L297" s="35" t="s">
        <v>930</v>
      </c>
      <c r="M297" s="35" t="s">
        <v>930</v>
      </c>
      <c r="N297" s="35"/>
    </row>
    <row r="298" spans="1:16" ht="53.4" thickBot="1" x14ac:dyDescent="0.35">
      <c r="A298" s="37" t="s">
        <v>1326</v>
      </c>
      <c r="B298" s="37" t="s">
        <v>1327</v>
      </c>
      <c r="C298" s="38">
        <v>502130194</v>
      </c>
      <c r="D298" s="37" t="s">
        <v>1328</v>
      </c>
      <c r="E298" s="37" t="s">
        <v>1329</v>
      </c>
      <c r="F298" s="37" t="s">
        <v>1330</v>
      </c>
      <c r="G298" s="37" t="s">
        <v>1331</v>
      </c>
      <c r="H298" s="37" t="s">
        <v>1218</v>
      </c>
      <c r="I298" s="37" t="s">
        <v>34</v>
      </c>
      <c r="J298" s="37" t="s">
        <v>930</v>
      </c>
      <c r="K298" s="37" t="s">
        <v>930</v>
      </c>
      <c r="L298" s="37" t="s">
        <v>930</v>
      </c>
      <c r="M298" s="37" t="s">
        <v>930</v>
      </c>
      <c r="N298" s="37"/>
      <c r="O298" s="37"/>
      <c r="P298" s="37"/>
    </row>
    <row r="299" spans="1:16" ht="53.4" thickBot="1" x14ac:dyDescent="0.35">
      <c r="A299" s="37" t="s">
        <v>1332</v>
      </c>
      <c r="B299" s="37" t="s">
        <v>596</v>
      </c>
      <c r="C299" s="38">
        <v>106510528</v>
      </c>
      <c r="D299" s="37" t="s">
        <v>1333</v>
      </c>
      <c r="E299" s="37" t="s">
        <v>1329</v>
      </c>
      <c r="F299" s="37" t="s">
        <v>1330</v>
      </c>
      <c r="G299" s="37" t="s">
        <v>1331</v>
      </c>
      <c r="H299" s="37" t="s">
        <v>1218</v>
      </c>
      <c r="I299" s="37" t="s">
        <v>34</v>
      </c>
      <c r="J299" s="37" t="s">
        <v>930</v>
      </c>
      <c r="K299" s="37" t="s">
        <v>930</v>
      </c>
      <c r="L299" s="37" t="s">
        <v>930</v>
      </c>
      <c r="M299" s="37" t="s">
        <v>930</v>
      </c>
      <c r="N299" s="37"/>
      <c r="O299" s="37"/>
      <c r="P299" s="37"/>
    </row>
    <row r="300" spans="1:16" ht="53.4" thickBot="1" x14ac:dyDescent="0.35">
      <c r="A300" s="37" t="s">
        <v>1334</v>
      </c>
      <c r="B300" s="37" t="s">
        <v>1290</v>
      </c>
      <c r="C300" s="38">
        <v>109940888</v>
      </c>
      <c r="D300" s="37" t="s">
        <v>1335</v>
      </c>
      <c r="E300" s="37" t="s">
        <v>1329</v>
      </c>
      <c r="F300" s="37" t="s">
        <v>1330</v>
      </c>
      <c r="G300" s="37" t="s">
        <v>1331</v>
      </c>
      <c r="H300" s="37" t="s">
        <v>1218</v>
      </c>
      <c r="I300" s="37" t="s">
        <v>34</v>
      </c>
      <c r="J300" s="37" t="s">
        <v>930</v>
      </c>
      <c r="K300" s="37" t="s">
        <v>930</v>
      </c>
      <c r="L300" s="37" t="s">
        <v>930</v>
      </c>
      <c r="M300" s="37" t="s">
        <v>930</v>
      </c>
      <c r="N300" s="37"/>
      <c r="O300" s="37"/>
      <c r="P300" s="37"/>
    </row>
    <row r="301" spans="1:16" ht="66.599999999999994" thickBot="1" x14ac:dyDescent="0.35">
      <c r="A301" s="37" t="s">
        <v>1336</v>
      </c>
      <c r="B301" s="37" t="s">
        <v>1071</v>
      </c>
      <c r="C301" s="38">
        <v>106720083</v>
      </c>
      <c r="D301" s="37" t="s">
        <v>1337</v>
      </c>
      <c r="E301" s="37" t="s">
        <v>1338</v>
      </c>
      <c r="F301" s="37" t="s">
        <v>1339</v>
      </c>
      <c r="G301" s="37" t="s">
        <v>1340</v>
      </c>
      <c r="H301" s="37" t="s">
        <v>1341</v>
      </c>
      <c r="I301" s="37" t="s">
        <v>34</v>
      </c>
      <c r="J301" s="37" t="s">
        <v>930</v>
      </c>
      <c r="K301" s="37" t="s">
        <v>930</v>
      </c>
      <c r="L301" s="37" t="s">
        <v>930</v>
      </c>
      <c r="M301" s="37" t="s">
        <v>930</v>
      </c>
      <c r="N301" s="37"/>
      <c r="O301" s="37"/>
      <c r="P301" s="37"/>
    </row>
    <row r="302" spans="1:16" ht="66.599999999999994" thickBot="1" x14ac:dyDescent="0.35">
      <c r="A302" s="37" t="s">
        <v>1342</v>
      </c>
      <c r="B302" s="37" t="s">
        <v>1343</v>
      </c>
      <c r="C302" s="38">
        <v>601980735</v>
      </c>
      <c r="D302" s="37" t="s">
        <v>213</v>
      </c>
      <c r="E302" s="37" t="s">
        <v>1316</v>
      </c>
      <c r="F302" s="37" t="s">
        <v>1317</v>
      </c>
      <c r="G302" s="37" t="s">
        <v>939</v>
      </c>
      <c r="H302" s="37" t="s">
        <v>1318</v>
      </c>
      <c r="I302" s="37" t="s">
        <v>34</v>
      </c>
      <c r="J302" s="37" t="s">
        <v>930</v>
      </c>
      <c r="K302" s="37" t="s">
        <v>930</v>
      </c>
      <c r="L302" s="37" t="s">
        <v>930</v>
      </c>
      <c r="M302" s="37" t="s">
        <v>930</v>
      </c>
      <c r="N302" s="37"/>
      <c r="O302" s="37"/>
      <c r="P302" s="37"/>
    </row>
    <row r="303" spans="1:16" ht="40.200000000000003" thickBot="1" x14ac:dyDescent="0.35">
      <c r="A303" s="37" t="s">
        <v>1344</v>
      </c>
      <c r="B303" s="37" t="s">
        <v>1089</v>
      </c>
      <c r="C303" s="38">
        <v>108580101</v>
      </c>
      <c r="D303" s="37" t="s">
        <v>370</v>
      </c>
      <c r="E303" s="37" t="s">
        <v>1345</v>
      </c>
      <c r="F303" s="37" t="s">
        <v>1346</v>
      </c>
      <c r="G303" s="37" t="s">
        <v>475</v>
      </c>
      <c r="H303" s="37" t="s">
        <v>668</v>
      </c>
      <c r="I303" s="37" t="s">
        <v>34</v>
      </c>
      <c r="J303" s="37" t="s">
        <v>930</v>
      </c>
      <c r="K303" s="37" t="s">
        <v>930</v>
      </c>
      <c r="L303" s="37" t="s">
        <v>930</v>
      </c>
      <c r="M303" s="37" t="s">
        <v>930</v>
      </c>
      <c r="N303" s="37"/>
      <c r="O303" s="37"/>
      <c r="P303" s="37"/>
    </row>
    <row r="304" spans="1:16" ht="40.200000000000003" thickBot="1" x14ac:dyDescent="0.35">
      <c r="A304" s="37" t="s">
        <v>1347</v>
      </c>
      <c r="B304" s="37" t="s">
        <v>1348</v>
      </c>
      <c r="C304" s="38">
        <v>109590053</v>
      </c>
      <c r="D304" s="37" t="s">
        <v>1004</v>
      </c>
      <c r="E304" s="37" t="s">
        <v>1349</v>
      </c>
      <c r="F304" s="37" t="s">
        <v>1350</v>
      </c>
      <c r="G304" s="37" t="s">
        <v>416</v>
      </c>
      <c r="H304" s="37" t="s">
        <v>1218</v>
      </c>
      <c r="I304" s="37" t="s">
        <v>34</v>
      </c>
      <c r="J304" s="37" t="s">
        <v>930</v>
      </c>
      <c r="K304" s="37" t="s">
        <v>930</v>
      </c>
      <c r="L304" s="37" t="s">
        <v>930</v>
      </c>
      <c r="M304" s="37" t="s">
        <v>930</v>
      </c>
      <c r="N304" s="37"/>
      <c r="O304" s="37"/>
      <c r="P304" s="37"/>
    </row>
    <row r="305" spans="1:16" ht="40.200000000000003" thickBot="1" x14ac:dyDescent="0.35">
      <c r="A305" s="37" t="s">
        <v>1351</v>
      </c>
      <c r="B305" s="37" t="s">
        <v>1352</v>
      </c>
      <c r="C305" s="38">
        <v>401360510</v>
      </c>
      <c r="D305" s="37" t="s">
        <v>876</v>
      </c>
      <c r="E305" s="37" t="s">
        <v>1349</v>
      </c>
      <c r="F305" s="37" t="s">
        <v>1350</v>
      </c>
      <c r="G305" s="37" t="s">
        <v>416</v>
      </c>
      <c r="H305" s="37" t="s">
        <v>1218</v>
      </c>
      <c r="I305" s="37" t="s">
        <v>34</v>
      </c>
      <c r="J305" s="37" t="s">
        <v>930</v>
      </c>
      <c r="K305" s="37" t="s">
        <v>930</v>
      </c>
      <c r="L305" s="37" t="s">
        <v>930</v>
      </c>
      <c r="M305" s="37" t="s">
        <v>930</v>
      </c>
      <c r="N305" s="37"/>
      <c r="O305" s="37"/>
      <c r="P305" s="37"/>
    </row>
    <row r="306" spans="1:16" ht="79.8" thickBot="1" x14ac:dyDescent="0.35">
      <c r="A306" s="37" t="s">
        <v>1353</v>
      </c>
      <c r="B306" s="37" t="s">
        <v>1354</v>
      </c>
      <c r="C306" s="38">
        <v>106690002</v>
      </c>
      <c r="D306" s="37" t="s">
        <v>1355</v>
      </c>
      <c r="E306" s="37" t="s">
        <v>1356</v>
      </c>
      <c r="F306" s="37" t="s">
        <v>1357</v>
      </c>
      <c r="G306" s="37" t="s">
        <v>416</v>
      </c>
      <c r="H306" s="37" t="s">
        <v>1218</v>
      </c>
      <c r="I306" s="37" t="s">
        <v>34</v>
      </c>
      <c r="J306" s="37" t="s">
        <v>930</v>
      </c>
      <c r="K306" s="37" t="s">
        <v>930</v>
      </c>
      <c r="L306" s="37" t="s">
        <v>930</v>
      </c>
      <c r="M306" s="37" t="s">
        <v>930</v>
      </c>
      <c r="N306" s="37"/>
      <c r="O306" s="37"/>
      <c r="P306" s="37"/>
    </row>
    <row r="307" spans="1:16" ht="79.8" thickBot="1" x14ac:dyDescent="0.35">
      <c r="A307" s="37" t="s">
        <v>1358</v>
      </c>
      <c r="B307" s="37" t="s">
        <v>1359</v>
      </c>
      <c r="C307" s="38">
        <v>112900624</v>
      </c>
      <c r="D307" s="37" t="s">
        <v>1360</v>
      </c>
      <c r="E307" s="37" t="s">
        <v>1356</v>
      </c>
      <c r="F307" s="37" t="s">
        <v>1357</v>
      </c>
      <c r="G307" s="37" t="s">
        <v>416</v>
      </c>
      <c r="H307" s="37" t="s">
        <v>1218</v>
      </c>
      <c r="I307" s="37" t="s">
        <v>34</v>
      </c>
      <c r="J307" s="37" t="s">
        <v>930</v>
      </c>
      <c r="K307" s="37" t="s">
        <v>930</v>
      </c>
      <c r="L307" s="37" t="s">
        <v>930</v>
      </c>
      <c r="M307" s="37" t="s">
        <v>930</v>
      </c>
      <c r="N307" s="37"/>
      <c r="O307" s="37"/>
      <c r="P307" s="37"/>
    </row>
    <row r="308" spans="1:16" ht="79.8" thickBot="1" x14ac:dyDescent="0.35">
      <c r="A308" s="37" t="s">
        <v>1361</v>
      </c>
      <c r="B308" s="37" t="s">
        <v>1089</v>
      </c>
      <c r="C308" s="38">
        <v>108580101</v>
      </c>
      <c r="D308" s="37" t="s">
        <v>370</v>
      </c>
      <c r="E308" s="37" t="s">
        <v>1356</v>
      </c>
      <c r="F308" s="37" t="s">
        <v>1357</v>
      </c>
      <c r="G308" s="37" t="s">
        <v>416</v>
      </c>
      <c r="H308" s="37" t="s">
        <v>1218</v>
      </c>
      <c r="I308" s="37" t="s">
        <v>34</v>
      </c>
      <c r="J308" s="37" t="s">
        <v>930</v>
      </c>
      <c r="K308" s="37" t="s">
        <v>930</v>
      </c>
      <c r="L308" s="37" t="s">
        <v>930</v>
      </c>
      <c r="M308" s="37" t="s">
        <v>930</v>
      </c>
      <c r="N308" s="37"/>
      <c r="O308" s="37"/>
      <c r="P308" s="37"/>
    </row>
    <row r="309" spans="1:16" ht="79.8" thickBot="1" x14ac:dyDescent="0.35">
      <c r="A309" s="37" t="s">
        <v>1362</v>
      </c>
      <c r="B309" s="37" t="s">
        <v>1363</v>
      </c>
      <c r="C309" s="38">
        <v>110380496</v>
      </c>
      <c r="D309" s="37" t="s">
        <v>797</v>
      </c>
      <c r="E309" s="37" t="s">
        <v>1356</v>
      </c>
      <c r="F309" s="37" t="s">
        <v>1357</v>
      </c>
      <c r="G309" s="37" t="s">
        <v>416</v>
      </c>
      <c r="H309" s="37" t="s">
        <v>1364</v>
      </c>
      <c r="I309" s="37" t="s">
        <v>34</v>
      </c>
      <c r="J309" s="37" t="s">
        <v>930</v>
      </c>
      <c r="K309" s="37" t="s">
        <v>930</v>
      </c>
      <c r="L309" s="37" t="s">
        <v>930</v>
      </c>
      <c r="M309" s="37" t="s">
        <v>930</v>
      </c>
      <c r="N309" s="37"/>
      <c r="O309" s="37"/>
      <c r="P309" s="37"/>
    </row>
    <row r="310" spans="1:16" ht="66.599999999999994" thickBot="1" x14ac:dyDescent="0.35">
      <c r="A310" s="37" t="s">
        <v>1365</v>
      </c>
      <c r="B310" s="37" t="s">
        <v>1366</v>
      </c>
      <c r="C310" s="38">
        <v>603820274</v>
      </c>
      <c r="D310" s="37" t="s">
        <v>1367</v>
      </c>
      <c r="E310" s="37" t="s">
        <v>1368</v>
      </c>
      <c r="F310" s="37" t="s">
        <v>1369</v>
      </c>
      <c r="G310" s="37" t="s">
        <v>1370</v>
      </c>
      <c r="H310" s="37" t="s">
        <v>1371</v>
      </c>
      <c r="I310" s="37" t="s">
        <v>34</v>
      </c>
      <c r="J310" s="37" t="s">
        <v>930</v>
      </c>
      <c r="K310" s="37" t="s">
        <v>930</v>
      </c>
      <c r="L310" s="37" t="s">
        <v>930</v>
      </c>
      <c r="M310" s="37" t="s">
        <v>930</v>
      </c>
      <c r="N310" s="37"/>
      <c r="O310" s="37"/>
      <c r="P310" s="37"/>
    </row>
    <row r="311" spans="1:16" ht="66.599999999999994" thickBot="1" x14ac:dyDescent="0.35">
      <c r="A311" s="37" t="s">
        <v>1372</v>
      </c>
      <c r="B311" s="37" t="s">
        <v>43</v>
      </c>
      <c r="C311" s="38">
        <v>106820894</v>
      </c>
      <c r="D311" s="37" t="s">
        <v>1373</v>
      </c>
      <c r="E311" s="37" t="s">
        <v>1374</v>
      </c>
      <c r="F311" s="37" t="s">
        <v>1375</v>
      </c>
      <c r="G311" s="37" t="s">
        <v>19</v>
      </c>
      <c r="H311" s="37" t="s">
        <v>1218</v>
      </c>
      <c r="I311" s="37" t="s">
        <v>34</v>
      </c>
      <c r="J311" s="37" t="s">
        <v>930</v>
      </c>
      <c r="K311" s="37" t="s">
        <v>1376</v>
      </c>
      <c r="L311" s="37" t="s">
        <v>1376</v>
      </c>
      <c r="M311" s="37" t="s">
        <v>1376</v>
      </c>
      <c r="N311" s="37"/>
      <c r="O311" s="37"/>
      <c r="P311" s="37"/>
    </row>
    <row r="312" spans="1:16" ht="27" thickBot="1" x14ac:dyDescent="0.35">
      <c r="A312" s="37" t="s">
        <v>1377</v>
      </c>
      <c r="B312" s="37" t="s">
        <v>43</v>
      </c>
      <c r="C312" s="38">
        <v>106820894</v>
      </c>
      <c r="D312" s="37" t="s">
        <v>1373</v>
      </c>
      <c r="E312" s="37" t="s">
        <v>1378</v>
      </c>
      <c r="F312" s="37" t="s">
        <v>1379</v>
      </c>
      <c r="G312" s="37" t="s">
        <v>492</v>
      </c>
      <c r="H312" s="37" t="s">
        <v>1301</v>
      </c>
      <c r="I312" s="37" t="s">
        <v>27</v>
      </c>
      <c r="J312" s="37" t="s">
        <v>1380</v>
      </c>
      <c r="K312" s="38">
        <v>0</v>
      </c>
      <c r="L312" s="37" t="s">
        <v>1381</v>
      </c>
      <c r="M312" s="38">
        <v>0</v>
      </c>
      <c r="N312" s="37" t="s">
        <v>1382</v>
      </c>
      <c r="O312" s="37"/>
      <c r="P312" s="37"/>
    </row>
    <row r="313" spans="1:16" ht="27" thickBot="1" x14ac:dyDescent="0.35">
      <c r="A313" s="37" t="s">
        <v>1383</v>
      </c>
      <c r="B313" s="37" t="s">
        <v>1363</v>
      </c>
      <c r="C313" s="38">
        <v>110380496</v>
      </c>
      <c r="D313" s="37" t="s">
        <v>797</v>
      </c>
      <c r="E313" s="37" t="s">
        <v>1384</v>
      </c>
      <c r="F313" s="37" t="s">
        <v>1385</v>
      </c>
      <c r="G313" s="37" t="s">
        <v>492</v>
      </c>
      <c r="H313" s="37" t="s">
        <v>1301</v>
      </c>
      <c r="I313" s="37" t="s">
        <v>27</v>
      </c>
      <c r="J313" s="37" t="s">
        <v>1386</v>
      </c>
      <c r="K313" s="38">
        <v>0</v>
      </c>
      <c r="L313" s="37" t="s">
        <v>1381</v>
      </c>
      <c r="M313" s="38">
        <v>0</v>
      </c>
      <c r="N313" s="37" t="s">
        <v>1387</v>
      </c>
      <c r="O313" s="37"/>
      <c r="P313" s="37"/>
    </row>
    <row r="314" spans="1:16" ht="53.4" thickBot="1" x14ac:dyDescent="0.35">
      <c r="A314" s="37" t="s">
        <v>1388</v>
      </c>
      <c r="B314" s="37" t="s">
        <v>1089</v>
      </c>
      <c r="C314" s="38">
        <v>108580101</v>
      </c>
      <c r="D314" s="37" t="s">
        <v>370</v>
      </c>
      <c r="E314" s="37" t="s">
        <v>1389</v>
      </c>
      <c r="F314" s="37" t="s">
        <v>1390</v>
      </c>
      <c r="G314" s="37" t="s">
        <v>1391</v>
      </c>
      <c r="H314" s="37" t="s">
        <v>1391</v>
      </c>
      <c r="I314" s="37" t="s">
        <v>34</v>
      </c>
      <c r="J314" s="37" t="s">
        <v>930</v>
      </c>
      <c r="K314" s="37" t="s">
        <v>930</v>
      </c>
      <c r="L314" s="37" t="s">
        <v>930</v>
      </c>
      <c r="M314" s="37" t="s">
        <v>930</v>
      </c>
      <c r="N314" s="37"/>
      <c r="O314" s="37"/>
      <c r="P314" s="37"/>
    </row>
    <row r="315" spans="1:16" ht="66.599999999999994" thickBot="1" x14ac:dyDescent="0.35">
      <c r="A315" s="37" t="s">
        <v>1392</v>
      </c>
      <c r="B315" s="37" t="s">
        <v>1071</v>
      </c>
      <c r="C315" s="38">
        <v>106720083</v>
      </c>
      <c r="D315" s="37" t="s">
        <v>1072</v>
      </c>
      <c r="E315" s="37" t="s">
        <v>1393</v>
      </c>
      <c r="F315" s="37" t="s">
        <v>1394</v>
      </c>
      <c r="G315" s="37" t="s">
        <v>313</v>
      </c>
      <c r="H315" s="37" t="s">
        <v>1248</v>
      </c>
      <c r="I315" s="37" t="s">
        <v>34</v>
      </c>
      <c r="J315" s="37" t="s">
        <v>930</v>
      </c>
      <c r="K315" s="37" t="s">
        <v>930</v>
      </c>
      <c r="L315" s="37" t="s">
        <v>930</v>
      </c>
      <c r="M315" s="37" t="s">
        <v>930</v>
      </c>
      <c r="N315" s="37"/>
      <c r="O315" s="37"/>
      <c r="P315" s="37"/>
    </row>
    <row r="316" spans="1:16" ht="53.4" thickBot="1" x14ac:dyDescent="0.35">
      <c r="A316" s="37" t="s">
        <v>1395</v>
      </c>
      <c r="B316" s="37" t="s">
        <v>545</v>
      </c>
      <c r="C316" s="38">
        <v>106600126</v>
      </c>
      <c r="D316" s="37" t="s">
        <v>1396</v>
      </c>
      <c r="E316" s="37" t="s">
        <v>1397</v>
      </c>
      <c r="F316" s="37" t="s">
        <v>1398</v>
      </c>
      <c r="G316" s="37" t="s">
        <v>19</v>
      </c>
      <c r="H316" s="37" t="s">
        <v>1218</v>
      </c>
      <c r="I316" s="37" t="s">
        <v>34</v>
      </c>
      <c r="J316" s="37" t="s">
        <v>930</v>
      </c>
      <c r="K316" s="37" t="s">
        <v>930</v>
      </c>
      <c r="L316" s="37" t="s">
        <v>930</v>
      </c>
      <c r="M316" s="37" t="s">
        <v>930</v>
      </c>
      <c r="N316" s="37"/>
      <c r="O316" s="37"/>
      <c r="P316" s="37"/>
    </row>
    <row r="317" spans="1:16" ht="66.599999999999994" thickBot="1" x14ac:dyDescent="0.35">
      <c r="A317" s="37" t="s">
        <v>1399</v>
      </c>
      <c r="B317" s="37" t="s">
        <v>1400</v>
      </c>
      <c r="C317" s="38">
        <v>304230064</v>
      </c>
      <c r="D317" s="37" t="s">
        <v>1401</v>
      </c>
      <c r="E317" s="37" t="s">
        <v>1402</v>
      </c>
      <c r="F317" s="37" t="s">
        <v>1403</v>
      </c>
      <c r="G317" s="37" t="s">
        <v>1404</v>
      </c>
      <c r="H317" s="37" t="s">
        <v>1404</v>
      </c>
      <c r="I317" s="37" t="s">
        <v>34</v>
      </c>
      <c r="J317" s="37" t="s">
        <v>930</v>
      </c>
      <c r="K317" s="37" t="s">
        <v>930</v>
      </c>
      <c r="L317" s="37" t="s">
        <v>930</v>
      </c>
      <c r="M317" s="37" t="s">
        <v>930</v>
      </c>
      <c r="N317" s="37"/>
      <c r="O317" s="37"/>
      <c r="P317" s="37"/>
    </row>
    <row r="318" spans="1:16" ht="66.599999999999994" thickBot="1" x14ac:dyDescent="0.35">
      <c r="A318" s="37" t="s">
        <v>1405</v>
      </c>
      <c r="B318" s="37" t="s">
        <v>43</v>
      </c>
      <c r="C318" s="38">
        <v>106820894</v>
      </c>
      <c r="D318" s="37" t="s">
        <v>1373</v>
      </c>
      <c r="E318" s="37" t="s">
        <v>1406</v>
      </c>
      <c r="F318" s="37" t="s">
        <v>1407</v>
      </c>
      <c r="G318" s="37" t="s">
        <v>1258</v>
      </c>
      <c r="H318" s="37" t="s">
        <v>1259</v>
      </c>
      <c r="I318" s="37" t="s">
        <v>34</v>
      </c>
      <c r="J318" s="37" t="s">
        <v>930</v>
      </c>
      <c r="K318" s="37" t="s">
        <v>930</v>
      </c>
      <c r="L318" s="37" t="s">
        <v>930</v>
      </c>
      <c r="M318" s="37" t="s">
        <v>930</v>
      </c>
      <c r="N318" s="37"/>
      <c r="O318" s="37"/>
      <c r="P318" s="37"/>
    </row>
    <row r="319" spans="1:16" ht="53.4" thickBot="1" x14ac:dyDescent="0.35">
      <c r="A319" s="37" t="s">
        <v>1408</v>
      </c>
      <c r="B319" s="37" t="s">
        <v>1354</v>
      </c>
      <c r="C319" s="38">
        <v>106690002</v>
      </c>
      <c r="D319" s="37" t="s">
        <v>1355</v>
      </c>
      <c r="E319" s="37" t="s">
        <v>1409</v>
      </c>
      <c r="F319" s="37" t="s">
        <v>1410</v>
      </c>
      <c r="G319" s="37" t="s">
        <v>144</v>
      </c>
      <c r="H319" s="37" t="s">
        <v>1411</v>
      </c>
      <c r="I319" s="37" t="s">
        <v>34</v>
      </c>
      <c r="J319" s="37" t="s">
        <v>930</v>
      </c>
      <c r="K319" s="37" t="s">
        <v>930</v>
      </c>
      <c r="L319" s="37" t="s">
        <v>930</v>
      </c>
      <c r="M319" s="37" t="s">
        <v>930</v>
      </c>
      <c r="N319" s="37"/>
      <c r="O319" s="37"/>
      <c r="P319" s="37"/>
    </row>
    <row r="320" spans="1:16" ht="66.599999999999994" thickBot="1" x14ac:dyDescent="0.35">
      <c r="A320" s="37" t="s">
        <v>1412</v>
      </c>
      <c r="B320" s="37" t="s">
        <v>1354</v>
      </c>
      <c r="C320" s="38">
        <v>106690002</v>
      </c>
      <c r="D320" s="37" t="s">
        <v>1355</v>
      </c>
      <c r="E320" s="37" t="s">
        <v>1413</v>
      </c>
      <c r="F320" s="37" t="s">
        <v>1414</v>
      </c>
      <c r="G320" s="37" t="s">
        <v>19</v>
      </c>
      <c r="H320" s="37" t="s">
        <v>1218</v>
      </c>
      <c r="I320" s="37" t="s">
        <v>34</v>
      </c>
      <c r="J320" s="37" t="s">
        <v>930</v>
      </c>
      <c r="K320" s="37" t="s">
        <v>930</v>
      </c>
      <c r="L320" s="37" t="s">
        <v>930</v>
      </c>
      <c r="M320" s="37" t="s">
        <v>930</v>
      </c>
      <c r="N320" s="37"/>
      <c r="O320" s="37"/>
      <c r="P320" s="37"/>
    </row>
    <row r="321" spans="1:16" ht="66.599999999999994" thickBot="1" x14ac:dyDescent="0.35">
      <c r="A321" s="37" t="s">
        <v>1415</v>
      </c>
      <c r="B321" s="37" t="s">
        <v>1416</v>
      </c>
      <c r="C321" s="38">
        <v>114160012</v>
      </c>
      <c r="D321" s="37" t="s">
        <v>1417</v>
      </c>
      <c r="E321" s="37" t="s">
        <v>1413</v>
      </c>
      <c r="F321" s="37" t="s">
        <v>1414</v>
      </c>
      <c r="G321" s="37" t="s">
        <v>19</v>
      </c>
      <c r="H321" s="37" t="s">
        <v>1218</v>
      </c>
      <c r="I321" s="37" t="s">
        <v>34</v>
      </c>
      <c r="J321" s="37" t="s">
        <v>930</v>
      </c>
      <c r="K321" s="37" t="s">
        <v>930</v>
      </c>
      <c r="L321" s="37" t="s">
        <v>930</v>
      </c>
      <c r="M321" s="37" t="s">
        <v>930</v>
      </c>
      <c r="N321" s="37"/>
      <c r="O321" s="37"/>
      <c r="P321" s="37"/>
    </row>
    <row r="322" spans="1:16" ht="53.4" thickBot="1" x14ac:dyDescent="0.35">
      <c r="A322" s="37" t="s">
        <v>1418</v>
      </c>
      <c r="B322" s="37" t="s">
        <v>1419</v>
      </c>
      <c r="C322" s="38">
        <v>111900262</v>
      </c>
      <c r="D322" s="37" t="s">
        <v>1420</v>
      </c>
      <c r="E322" s="37" t="s">
        <v>1421</v>
      </c>
      <c r="F322" s="37" t="s">
        <v>1422</v>
      </c>
      <c r="G322" s="37" t="s">
        <v>19</v>
      </c>
      <c r="H322" s="37" t="s">
        <v>1218</v>
      </c>
      <c r="I322" s="37" t="s">
        <v>34</v>
      </c>
      <c r="J322" s="37" t="s">
        <v>930</v>
      </c>
      <c r="K322" s="37" t="s">
        <v>930</v>
      </c>
      <c r="L322" s="37" t="s">
        <v>930</v>
      </c>
      <c r="M322" s="37" t="s">
        <v>930</v>
      </c>
      <c r="N322" s="37"/>
      <c r="O322" s="37"/>
      <c r="P322" s="37"/>
    </row>
    <row r="323" spans="1:16" ht="53.4" thickBot="1" x14ac:dyDescent="0.35">
      <c r="A323" s="37" t="s">
        <v>1423</v>
      </c>
      <c r="B323" s="37" t="s">
        <v>1416</v>
      </c>
      <c r="C323" s="38">
        <v>114160012</v>
      </c>
      <c r="D323" s="37" t="s">
        <v>1417</v>
      </c>
      <c r="E323" s="37" t="s">
        <v>1409</v>
      </c>
      <c r="F323" s="37" t="s">
        <v>1410</v>
      </c>
      <c r="G323" s="37" t="s">
        <v>144</v>
      </c>
      <c r="H323" s="37" t="s">
        <v>1424</v>
      </c>
      <c r="I323" s="37" t="s">
        <v>172</v>
      </c>
      <c r="J323" s="37" t="s">
        <v>930</v>
      </c>
      <c r="K323" s="37" t="s">
        <v>930</v>
      </c>
      <c r="L323" s="37" t="s">
        <v>930</v>
      </c>
      <c r="M323" s="37" t="s">
        <v>930</v>
      </c>
      <c r="N323" s="37"/>
      <c r="O323" s="37"/>
      <c r="P323" s="37"/>
    </row>
    <row r="324" spans="1:16" ht="40.200000000000003" thickBot="1" x14ac:dyDescent="0.35">
      <c r="A324" s="37" t="s">
        <v>1425</v>
      </c>
      <c r="B324" s="37" t="s">
        <v>1426</v>
      </c>
      <c r="C324" s="38">
        <v>105760550</v>
      </c>
      <c r="D324" s="37" t="s">
        <v>1427</v>
      </c>
      <c r="E324" s="37" t="s">
        <v>1428</v>
      </c>
      <c r="F324" s="37" t="s">
        <v>1429</v>
      </c>
      <c r="G324" s="37" t="s">
        <v>535</v>
      </c>
      <c r="H324" s="37" t="s">
        <v>1430</v>
      </c>
      <c r="I324" s="37" t="s">
        <v>172</v>
      </c>
      <c r="J324" s="37" t="s">
        <v>930</v>
      </c>
      <c r="K324" s="37" t="s">
        <v>930</v>
      </c>
      <c r="L324" s="37" t="s">
        <v>930</v>
      </c>
      <c r="M324" s="37" t="s">
        <v>930</v>
      </c>
      <c r="N324" s="37"/>
      <c r="O324" s="37"/>
      <c r="P324" s="37"/>
    </row>
  </sheetData>
  <dataValidations count="1">
    <dataValidation type="list" allowBlank="1" sqref="I2:I180 I182:I267" xr:uid="{42BD4075-5346-4A7E-B945-934F3B1FF101}">
      <formula1>#REF!</formula1>
    </dataValidation>
  </dataValidations>
  <printOptions horizontalCentered="1"/>
  <pageMargins left="0.23622047244094491" right="0.23622047244094491" top="0.74803149606299213" bottom="0.74803149606299213" header="0.31496062992125984" footer="0.31496062992125984"/>
  <pageSetup paperSize="5" scale="57" fitToHeight="0" orientation="landscape" r:id="rId1"/>
  <headerFooter>
    <oddHeader>&amp;CMinisterio de Trabajo y Seguridad Social
Informe de Viajes y gastos al exterior
2014-2023</oddHeader>
    <oddFooter>&amp;LFuente: Departamento de Asuntos Internacionales. MTSS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2024</vt:lpstr>
      <vt:lpstr>Histórico</vt:lpstr>
      <vt:lpstr>Histórico!Títulos_a_imprimir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Hannia Hernández González</dc:creator>
  <cp:lastModifiedBy>Hannia Hernández González</cp:lastModifiedBy>
  <cp:lastPrinted>2023-11-08T21:17:58Z</cp:lastPrinted>
  <dcterms:created xsi:type="dcterms:W3CDTF">2022-10-14T17:03:00Z</dcterms:created>
  <dcterms:modified xsi:type="dcterms:W3CDTF">2024-11-15T17:08:03Z</dcterms:modified>
</cp:coreProperties>
</file>